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<sst xmlns="http://schemas.openxmlformats.org/spreadsheetml/2006/main" count="167" uniqueCount="131">
  <si>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</si>
  <si>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</si>
  <si>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</si>
  <si>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</si>
  <si>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</si>
  <si>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</si>
  <si>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</si>
  <si>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</si>
  <si>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</si>
  <si>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</si>
  <si>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</si>
  <si>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</si>
  <si>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</si>
  <si>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</si>
  <si>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</si>
  <si>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</si>
  <si>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</si>
  <si>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</si>
  <si>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</si>
  <si>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</si>
  <si>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</si>
  <si>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</si>
  <si>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</si>
  <si>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</si>
  <si>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</si>
  <si>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</si>
  <si>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</si>
  <si>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</si>
  <si>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</si>
  <si>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</si>
  <si>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</si>
  <si>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</si>
  <si>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</si>
  <si>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</si>
  <si>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</si>
  <si>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</si>
  <si>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</si>
  <si>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</si>
  <si>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</si>
  <si>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</si>
  <si>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</si>
  <si>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</si>
  <si>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</si>
  <si>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</si>
  <si>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</si>
  <si>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</si>
  <si>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</si>
  <si>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</si>
  <si>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</si>
  <si>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</si>
  <si>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</si>
  <si>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</si>
  <si>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</si>
  <si>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</si>
  <si>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</si>
  <si>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</si>
  <si>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</si>
  <si>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</si>
  <si>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</si>
  <si>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</si>
  <si>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</si>
  <si>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</si>
  <si>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</si>
  <si>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</si>
  <si>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</si>
  <si>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</si>
  <si>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</si>
  <si>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</si>
  <si>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</si>
  <si>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</si>
  <si>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</si>
  <si>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</si>
  <si>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</si>
  <si>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</si>
  <si>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</si>
  <si>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</si>
  <si>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</si>
  <si>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</si>
  <si>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</si>
  <si>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</si>
  <si>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</si>
  <si>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</si>
  <si>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</si>
  <si>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</si>
  <si>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</si>
  <si>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</si>
  <si>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</si>
  <si>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</si>
  <si>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</si>
  <si>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</si>
  <si>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</si>
  <si>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</si>
  <si>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</si>
  <si>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</si>
  <si>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</si>
  <si>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</si>
  <si>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</si>
  <si>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</si>
  <si>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</si>
  <si>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</si>
  <si>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</si>
  <si>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</si>
  <si>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</si>
  <si>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</si>
  <si>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</si>
  <si>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</si>
  <si>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</si>
  <si>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</si>
  <si>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</si>
  <si>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</si>
  <si>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</si>
  <si>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</si>
  <si>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</si>
  <si>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</si>
  <si>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</si>
  <si>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</si>
  <si>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</si>
  <si>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</si>
  <si>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</si>
  <si>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</si>
  <si>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</si>
  <si>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</si>
  <si>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</si>
  <si>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</si>
  <si>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</si>
  <si>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</si>
  <si>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</si>
  <si>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</si>
  <si>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</si>
  <si>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30-September-2020
(All figures in Rs. Crore)</t>
  </si>
  <si>
    <t>Table showing State wise /Union Territory wise contribution to AAUM of category of schemes as on 30-September-2020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</si>
</sst>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4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7" t="s">
        <v>75</v>
      </c>
      <c r="B1" s="64" t="s">
        <v>28</v>
      </c>
      <c r="C1" s="78" t="s">
        <v>129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80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8"/>
      <c r="B2" s="65"/>
      <c r="C2" s="66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66" t="s">
        <v>25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8"/>
      <c r="AQ2" s="66" t="s">
        <v>26</v>
      </c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8"/>
      <c r="BK2" s="81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8"/>
      <c r="B3" s="65"/>
      <c r="C3" s="72" t="s">
        <v>120</v>
      </c>
      <c r="D3" s="73"/>
      <c r="E3" s="73"/>
      <c r="F3" s="73"/>
      <c r="G3" s="73"/>
      <c r="H3" s="73"/>
      <c r="I3" s="73"/>
      <c r="J3" s="73"/>
      <c r="K3" s="73"/>
      <c r="L3" s="74"/>
      <c r="M3" s="72" t="s">
        <v>121</v>
      </c>
      <c r="N3" s="73"/>
      <c r="O3" s="73"/>
      <c r="P3" s="73"/>
      <c r="Q3" s="73"/>
      <c r="R3" s="73"/>
      <c r="S3" s="73"/>
      <c r="T3" s="73"/>
      <c r="U3" s="73"/>
      <c r="V3" s="74"/>
      <c r="W3" s="72" t="s">
        <v>120</v>
      </c>
      <c r="X3" s="73"/>
      <c r="Y3" s="73"/>
      <c r="Z3" s="73"/>
      <c r="AA3" s="73"/>
      <c r="AB3" s="73"/>
      <c r="AC3" s="73"/>
      <c r="AD3" s="73"/>
      <c r="AE3" s="73"/>
      <c r="AF3" s="74"/>
      <c r="AG3" s="72" t="s">
        <v>121</v>
      </c>
      <c r="AH3" s="73"/>
      <c r="AI3" s="73"/>
      <c r="AJ3" s="73"/>
      <c r="AK3" s="73"/>
      <c r="AL3" s="73"/>
      <c r="AM3" s="73"/>
      <c r="AN3" s="73"/>
      <c r="AO3" s="73"/>
      <c r="AP3" s="74"/>
      <c r="AQ3" s="72" t="s">
        <v>120</v>
      </c>
      <c r="AR3" s="73"/>
      <c r="AS3" s="73"/>
      <c r="AT3" s="73"/>
      <c r="AU3" s="73"/>
      <c r="AV3" s="73"/>
      <c r="AW3" s="73"/>
      <c r="AX3" s="73"/>
      <c r="AY3" s="73"/>
      <c r="AZ3" s="74"/>
      <c r="BA3" s="72" t="s">
        <v>121</v>
      </c>
      <c r="BB3" s="73"/>
      <c r="BC3" s="73"/>
      <c r="BD3" s="73"/>
      <c r="BE3" s="73"/>
      <c r="BF3" s="73"/>
      <c r="BG3" s="73"/>
      <c r="BH3" s="73"/>
      <c r="BI3" s="73"/>
      <c r="BJ3" s="74"/>
      <c r="BK3" s="82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8"/>
      <c r="B4" s="65"/>
      <c r="C4" s="69" t="s">
        <v>34</v>
      </c>
      <c r="D4" s="70"/>
      <c r="E4" s="70"/>
      <c r="F4" s="70"/>
      <c r="G4" s="71"/>
      <c r="H4" s="69" t="s">
        <v>35</v>
      </c>
      <c r="I4" s="70"/>
      <c r="J4" s="70"/>
      <c r="K4" s="70"/>
      <c r="L4" s="71"/>
      <c r="M4" s="69" t="s">
        <v>34</v>
      </c>
      <c r="N4" s="70"/>
      <c r="O4" s="70"/>
      <c r="P4" s="70"/>
      <c r="Q4" s="71"/>
      <c r="R4" s="69" t="s">
        <v>35</v>
      </c>
      <c r="S4" s="70"/>
      <c r="T4" s="70"/>
      <c r="U4" s="70"/>
      <c r="V4" s="71"/>
      <c r="W4" s="69" t="s">
        <v>34</v>
      </c>
      <c r="X4" s="70"/>
      <c r="Y4" s="70"/>
      <c r="Z4" s="70"/>
      <c r="AA4" s="71"/>
      <c r="AB4" s="69" t="s">
        <v>35</v>
      </c>
      <c r="AC4" s="70"/>
      <c r="AD4" s="70"/>
      <c r="AE4" s="70"/>
      <c r="AF4" s="71"/>
      <c r="AG4" s="69" t="s">
        <v>34</v>
      </c>
      <c r="AH4" s="70"/>
      <c r="AI4" s="70"/>
      <c r="AJ4" s="70"/>
      <c r="AK4" s="71"/>
      <c r="AL4" s="69" t="s">
        <v>35</v>
      </c>
      <c r="AM4" s="70"/>
      <c r="AN4" s="70"/>
      <c r="AO4" s="70"/>
      <c r="AP4" s="71"/>
      <c r="AQ4" s="69" t="s">
        <v>34</v>
      </c>
      <c r="AR4" s="70"/>
      <c r="AS4" s="70"/>
      <c r="AT4" s="70"/>
      <c r="AU4" s="71"/>
      <c r="AV4" s="69" t="s">
        <v>35</v>
      </c>
      <c r="AW4" s="70"/>
      <c r="AX4" s="70"/>
      <c r="AY4" s="70"/>
      <c r="AZ4" s="71"/>
      <c r="BA4" s="69" t="s">
        <v>34</v>
      </c>
      <c r="BB4" s="70"/>
      <c r="BC4" s="70"/>
      <c r="BD4" s="70"/>
      <c r="BE4" s="71"/>
      <c r="BF4" s="69" t="s">
        <v>35</v>
      </c>
      <c r="BG4" s="70"/>
      <c r="BH4" s="70"/>
      <c r="BI4" s="70"/>
      <c r="BJ4" s="71"/>
      <c r="BK4" s="82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8"/>
      <c r="B5" s="65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3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7"/>
    </row>
    <row r="7" spans="1:107" x14ac:dyDescent="0.2">
      <c r="A7" s="16" t="s">
        <v>76</v>
      </c>
      <c r="B7" s="19" t="s">
        <v>12</v>
      </c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7"/>
    </row>
    <row r="8" spans="1:107" x14ac:dyDescent="0.2">
      <c r="A8" s="16"/>
      <c r="B8" s="29" t="s">
        <v>101</v>
      </c>
      <c r="C8" s="35">
        <v>0</v>
      </c>
      <c r="D8" s="35">
        <v>190.70458790140003</v>
      </c>
      <c r="E8" s="35">
        <v>0</v>
      </c>
      <c r="F8" s="35">
        <v>0</v>
      </c>
      <c r="G8" s="35">
        <v>0</v>
      </c>
      <c r="H8" s="35">
        <v>5.4807319875649032</v>
      </c>
      <c r="I8" s="35">
        <v>196.55840077683155</v>
      </c>
      <c r="J8" s="35">
        <v>182.41585798409909</v>
      </c>
      <c r="K8" s="35">
        <v>0</v>
      </c>
      <c r="L8" s="35">
        <v>70.764985373325743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3.3427776047307014</v>
      </c>
      <c r="S8" s="35">
        <v>479.71492261562116</v>
      </c>
      <c r="T8" s="35">
        <v>188.91667169596604</v>
      </c>
      <c r="U8" s="35">
        <v>0</v>
      </c>
      <c r="V8" s="35">
        <v>7.4129461188292991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3.2957484538884998</v>
      </c>
      <c r="AC8" s="35">
        <v>49.522355409429906</v>
      </c>
      <c r="AD8" s="35">
        <v>7.5669897201329999</v>
      </c>
      <c r="AE8" s="35">
        <v>0</v>
      </c>
      <c r="AF8" s="35">
        <v>57.630100830886931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3.3156544973512987</v>
      </c>
      <c r="AM8" s="35">
        <v>27.483664059631401</v>
      </c>
      <c r="AN8" s="35">
        <v>139.10643894396526</v>
      </c>
      <c r="AO8" s="35">
        <v>0</v>
      </c>
      <c r="AP8" s="35">
        <v>39.203521841123333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6.0501312329443993</v>
      </c>
      <c r="AW8" s="35">
        <v>45.4583336363307</v>
      </c>
      <c r="AX8" s="35">
        <v>0</v>
      </c>
      <c r="AY8" s="35">
        <v>0</v>
      </c>
      <c r="AZ8" s="35">
        <v>40.507986633592395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1.9128471563884004</v>
      </c>
      <c r="BG8" s="35">
        <v>0.16667933609970001</v>
      </c>
      <c r="BH8" s="35">
        <v>23.410550377133099</v>
      </c>
      <c r="BI8" s="35">
        <v>0</v>
      </c>
      <c r="BJ8" s="35">
        <v>6.0230902617966997</v>
      </c>
      <c r="BK8" s="36">
        <f>SUM(C8:BJ8)</f>
        <v>1775.9659744490634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190.70458790140003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5.4807319875649032</v>
      </c>
      <c r="I9" s="33">
        <f t="shared" si="0"/>
        <v>196.55840077683155</v>
      </c>
      <c r="J9" s="33">
        <f t="shared" si="0"/>
        <v>182.41585798409909</v>
      </c>
      <c r="K9" s="33">
        <f t="shared" si="0"/>
        <v>0</v>
      </c>
      <c r="L9" s="33">
        <f t="shared" si="0"/>
        <v>70.764985373325743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3.3427776047307014</v>
      </c>
      <c r="S9" s="33">
        <f t="shared" si="0"/>
        <v>479.71492261562116</v>
      </c>
      <c r="T9" s="33">
        <f t="shared" si="0"/>
        <v>188.91667169596604</v>
      </c>
      <c r="U9" s="33">
        <f t="shared" si="0"/>
        <v>0</v>
      </c>
      <c r="V9" s="33">
        <f t="shared" si="0"/>
        <v>7.4129461188292991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3.2957484538884998</v>
      </c>
      <c r="AC9" s="33">
        <f t="shared" si="0"/>
        <v>49.522355409429906</v>
      </c>
      <c r="AD9" s="33">
        <f t="shared" si="0"/>
        <v>7.5669897201329999</v>
      </c>
      <c r="AE9" s="33">
        <f t="shared" si="0"/>
        <v>0</v>
      </c>
      <c r="AF9" s="33">
        <f t="shared" si="0"/>
        <v>57.630100830886931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3.3156544973512987</v>
      </c>
      <c r="AM9" s="33">
        <f t="shared" si="0"/>
        <v>27.483664059631401</v>
      </c>
      <c r="AN9" s="33">
        <f t="shared" si="0"/>
        <v>139.10643894396526</v>
      </c>
      <c r="AO9" s="33">
        <f t="shared" si="0"/>
        <v>0</v>
      </c>
      <c r="AP9" s="33">
        <f t="shared" si="0"/>
        <v>39.203521841123333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6.0501312329443993</v>
      </c>
      <c r="AW9" s="33">
        <f>(SUM(AW8))</f>
        <v>45.4583336363307</v>
      </c>
      <c r="AX9" s="33">
        <f t="shared" si="0"/>
        <v>0</v>
      </c>
      <c r="AY9" s="33">
        <f t="shared" si="0"/>
        <v>0</v>
      </c>
      <c r="AZ9" s="33">
        <f t="shared" si="0"/>
        <v>40.507986633592395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1.9128471563884004</v>
      </c>
      <c r="BG9" s="33">
        <f t="shared" si="0"/>
        <v>0.16667933609970001</v>
      </c>
      <c r="BH9" s="33">
        <f t="shared" si="0"/>
        <v>23.410550377133099</v>
      </c>
      <c r="BI9" s="33">
        <f t="shared" si="0"/>
        <v>0</v>
      </c>
      <c r="BJ9" s="33">
        <f t="shared" si="0"/>
        <v>6.0230902617966997</v>
      </c>
      <c r="BK9" s="31">
        <f>SUM(BK8)</f>
        <v>1775.9659744490634</v>
      </c>
    </row>
    <row r="10" spans="1:107" x14ac:dyDescent="0.2">
      <c r="A10" s="16" t="s">
        <v>77</v>
      </c>
      <c r="B10" s="20" t="s">
        <v>3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</row>
    <row r="11" spans="1:107" x14ac:dyDescent="0.2">
      <c r="A11" s="16"/>
      <c r="B11" s="29" t="s">
        <v>102</v>
      </c>
      <c r="C11" s="35">
        <v>0</v>
      </c>
      <c r="D11" s="35">
        <v>7.3169148255999001</v>
      </c>
      <c r="E11" s="35">
        <v>0</v>
      </c>
      <c r="F11" s="35">
        <v>0</v>
      </c>
      <c r="G11" s="35">
        <v>0</v>
      </c>
      <c r="H11" s="35">
        <v>0.1720990400323</v>
      </c>
      <c r="I11" s="35">
        <v>5.5419535366599999E-2</v>
      </c>
      <c r="J11" s="35">
        <v>0.30093571266660002</v>
      </c>
      <c r="K11" s="35">
        <v>0</v>
      </c>
      <c r="L11" s="35">
        <v>5.0001713954665004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0.15840659973179999</v>
      </c>
      <c r="S11" s="35">
        <v>1.9856597000000001E-3</v>
      </c>
      <c r="T11" s="35">
        <v>0</v>
      </c>
      <c r="U11" s="35">
        <v>0</v>
      </c>
      <c r="V11" s="35">
        <v>0.46305072696650001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0.91268806569509975</v>
      </c>
      <c r="AC11" s="35">
        <v>0.1739690431666</v>
      </c>
      <c r="AD11" s="35">
        <v>0</v>
      </c>
      <c r="AE11" s="35">
        <v>0</v>
      </c>
      <c r="AF11" s="35">
        <v>3.2841011958991002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0.77899376579440016</v>
      </c>
      <c r="AM11" s="35">
        <v>0</v>
      </c>
      <c r="AN11" s="35">
        <v>0</v>
      </c>
      <c r="AO11" s="35">
        <v>0</v>
      </c>
      <c r="AP11" s="35">
        <v>1.8644465009660998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0.32693289319749996</v>
      </c>
      <c r="AW11" s="35">
        <v>0.209156558233</v>
      </c>
      <c r="AX11" s="35">
        <v>5.9167449338999996</v>
      </c>
      <c r="AY11" s="35">
        <v>0</v>
      </c>
      <c r="AZ11" s="35">
        <v>1.2722103571662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0.10799932693220002</v>
      </c>
      <c r="BG11" s="35">
        <v>8.9364352333000004E-3</v>
      </c>
      <c r="BH11" s="35">
        <v>0</v>
      </c>
      <c r="BI11" s="35">
        <v>0</v>
      </c>
      <c r="BJ11" s="35">
        <v>0</v>
      </c>
      <c r="BK11" s="36">
        <f>SUM(C11:BJ11)</f>
        <v>28.325162571713701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7.3169148255999001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0.1720990400323</v>
      </c>
      <c r="I12" s="33">
        <f t="shared" si="1"/>
        <v>5.5419535366599999E-2</v>
      </c>
      <c r="J12" s="33">
        <f t="shared" si="1"/>
        <v>0.30093571266660002</v>
      </c>
      <c r="K12" s="33">
        <f t="shared" si="1"/>
        <v>0</v>
      </c>
      <c r="L12" s="33">
        <f t="shared" si="1"/>
        <v>5.0001713954665004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0.15840659973179999</v>
      </c>
      <c r="S12" s="33">
        <f t="shared" si="1"/>
        <v>1.9856597000000001E-3</v>
      </c>
      <c r="T12" s="33">
        <f t="shared" si="1"/>
        <v>0</v>
      </c>
      <c r="U12" s="33">
        <f t="shared" si="1"/>
        <v>0</v>
      </c>
      <c r="V12" s="33">
        <f t="shared" si="1"/>
        <v>0.46305072696650001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0.91268806569509975</v>
      </c>
      <c r="AC12" s="33">
        <f t="shared" si="1"/>
        <v>0.1739690431666</v>
      </c>
      <c r="AD12" s="33">
        <f t="shared" si="1"/>
        <v>0</v>
      </c>
      <c r="AE12" s="33">
        <f t="shared" si="1"/>
        <v>0</v>
      </c>
      <c r="AF12" s="33">
        <f t="shared" si="1"/>
        <v>3.2841011958991002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0.77899376579440016</v>
      </c>
      <c r="AM12" s="33">
        <f t="shared" si="1"/>
        <v>0</v>
      </c>
      <c r="AN12" s="33">
        <f t="shared" si="1"/>
        <v>0</v>
      </c>
      <c r="AO12" s="33">
        <f t="shared" si="1"/>
        <v>0</v>
      </c>
      <c r="AP12" s="33">
        <f t="shared" si="1"/>
        <v>1.8644465009660998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0.32693289319749996</v>
      </c>
      <c r="AW12" s="33">
        <f>(SUM(AW11))</f>
        <v>0.209156558233</v>
      </c>
      <c r="AX12" s="33">
        <f t="shared" si="1"/>
        <v>5.9167449338999996</v>
      </c>
      <c r="AY12" s="33">
        <f t="shared" si="1"/>
        <v>0</v>
      </c>
      <c r="AZ12" s="33">
        <f t="shared" si="1"/>
        <v>1.2722103571662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0.10799932693220002</v>
      </c>
      <c r="BG12" s="33">
        <f t="shared" si="1"/>
        <v>8.9364352333000004E-3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28.325162571713701</v>
      </c>
    </row>
    <row r="13" spans="1:107" x14ac:dyDescent="0.2">
      <c r="A13" s="16" t="s">
        <v>78</v>
      </c>
      <c r="B13" s="20" t="s">
        <v>10</v>
      </c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7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7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7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7"/>
    </row>
    <row r="23" spans="1:67" x14ac:dyDescent="0.2">
      <c r="A23" s="16"/>
      <c r="B23" s="29" t="s">
        <v>103</v>
      </c>
      <c r="C23" s="35">
        <v>0</v>
      </c>
      <c r="D23" s="35">
        <v>2.7698378923332001</v>
      </c>
      <c r="E23" s="35">
        <v>0</v>
      </c>
      <c r="F23" s="35">
        <v>0</v>
      </c>
      <c r="G23" s="35">
        <v>0</v>
      </c>
      <c r="H23" s="35">
        <v>0.10733863179899999</v>
      </c>
      <c r="I23" s="35">
        <v>0</v>
      </c>
      <c r="J23" s="35">
        <v>0</v>
      </c>
      <c r="K23" s="35">
        <v>0</v>
      </c>
      <c r="L23" s="35">
        <v>8.9435600000000001E-5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9.0110506565399956E-2</v>
      </c>
      <c r="S23" s="35">
        <v>2.0221224E-3</v>
      </c>
      <c r="T23" s="35">
        <v>0.47455767719999997</v>
      </c>
      <c r="U23" s="35">
        <v>0</v>
      </c>
      <c r="V23" s="35">
        <v>8.6935642333300006E-2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2.170551207053407</v>
      </c>
      <c r="AC23" s="35">
        <v>1.5499733682332002</v>
      </c>
      <c r="AD23" s="35">
        <v>0</v>
      </c>
      <c r="AE23" s="35">
        <v>0</v>
      </c>
      <c r="AF23" s="35">
        <v>2.7873164868652012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1.4020025408553001</v>
      </c>
      <c r="AM23" s="35">
        <v>0.25076749483319999</v>
      </c>
      <c r="AN23" s="35">
        <v>8.3778883333299997E-2</v>
      </c>
      <c r="AO23" s="35">
        <v>0</v>
      </c>
      <c r="AP23" s="35">
        <v>1.3084433368659003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1.8692482653579008</v>
      </c>
      <c r="AW23" s="35">
        <v>0.87642051453300007</v>
      </c>
      <c r="AX23" s="35">
        <v>1.6477958282665999</v>
      </c>
      <c r="AY23" s="35">
        <v>0</v>
      </c>
      <c r="AZ23" s="35">
        <v>1.7974401754655003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0.23442525646379994</v>
      </c>
      <c r="BG23" s="35">
        <v>0.27694124429989997</v>
      </c>
      <c r="BH23" s="35">
        <v>0</v>
      </c>
      <c r="BI23" s="35">
        <v>0</v>
      </c>
      <c r="BJ23" s="35">
        <v>3.3216567666000001E-3</v>
      </c>
      <c r="BK23" s="36">
        <f>SUM(C23:BJ23)</f>
        <v>19.789318167423712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0.6120877233666</v>
      </c>
      <c r="E24" s="35">
        <v>0</v>
      </c>
      <c r="F24" s="35">
        <v>0</v>
      </c>
      <c r="G24" s="35">
        <v>0</v>
      </c>
      <c r="H24" s="35">
        <v>0.10839092803229999</v>
      </c>
      <c r="I24" s="35">
        <v>4.37156041E-2</v>
      </c>
      <c r="J24" s="35">
        <v>0.79654147783329998</v>
      </c>
      <c r="K24" s="35">
        <v>0</v>
      </c>
      <c r="L24" s="35">
        <v>3.2151127456994999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0.19150302693249999</v>
      </c>
      <c r="S24" s="35">
        <v>7.4523973666000007E-3</v>
      </c>
      <c r="T24" s="35">
        <v>0</v>
      </c>
      <c r="U24" s="35">
        <v>0</v>
      </c>
      <c r="V24" s="35">
        <v>4.0342369266600002E-2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1.5772684942963011</v>
      </c>
      <c r="AC24" s="35">
        <v>0.6698308355332</v>
      </c>
      <c r="AD24" s="35">
        <v>0</v>
      </c>
      <c r="AE24" s="35">
        <v>0</v>
      </c>
      <c r="AF24" s="35">
        <v>3.4172235965319002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1.7055950204284016</v>
      </c>
      <c r="AM24" s="35">
        <v>5.9956975732997995</v>
      </c>
      <c r="AN24" s="35">
        <v>6.9103970272998998</v>
      </c>
      <c r="AO24" s="35">
        <v>0</v>
      </c>
      <c r="AP24" s="35">
        <v>1.8608746182650999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1.2428423023965989</v>
      </c>
      <c r="AW24" s="35">
        <v>4.6601098594329997</v>
      </c>
      <c r="AX24" s="35">
        <v>0</v>
      </c>
      <c r="AY24" s="35">
        <v>0</v>
      </c>
      <c r="AZ24" s="35">
        <v>2.9344560331658993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0.28118564659849982</v>
      </c>
      <c r="BG24" s="35">
        <v>3.6566971500000003E-2</v>
      </c>
      <c r="BH24" s="35">
        <v>1.2209616369999998</v>
      </c>
      <c r="BI24" s="35">
        <v>0</v>
      </c>
      <c r="BJ24" s="35">
        <v>0.44259484423299994</v>
      </c>
      <c r="BK24" s="36">
        <f>SUM(C24:BJ24)</f>
        <v>37.970750732579006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5.2148559812333</v>
      </c>
      <c r="E25" s="35">
        <v>0</v>
      </c>
      <c r="F25" s="35">
        <v>0</v>
      </c>
      <c r="G25" s="35">
        <v>0</v>
      </c>
      <c r="H25" s="35">
        <v>0.18588527003149999</v>
      </c>
      <c r="I25" s="35">
        <v>5.754225E-3</v>
      </c>
      <c r="J25" s="35">
        <v>9.6711147900000002E-2</v>
      </c>
      <c r="K25" s="35">
        <v>0</v>
      </c>
      <c r="L25" s="35">
        <v>0.82731667486630001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0.13786340389899993</v>
      </c>
      <c r="S25" s="35">
        <v>0</v>
      </c>
      <c r="T25" s="35">
        <v>1.2707561845666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0.30892263876550002</v>
      </c>
      <c r="AC25" s="35">
        <v>3.4760353329999996E-4</v>
      </c>
      <c r="AD25" s="35">
        <v>0</v>
      </c>
      <c r="AE25" s="35">
        <v>0</v>
      </c>
      <c r="AF25" s="35">
        <v>2.9811061044992995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0.27804903696560007</v>
      </c>
      <c r="AM25" s="35">
        <v>7.1125548533199995E-2</v>
      </c>
      <c r="AN25" s="35">
        <v>0</v>
      </c>
      <c r="AO25" s="35">
        <v>0</v>
      </c>
      <c r="AP25" s="35">
        <v>0.30744410079970003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0.704743650364</v>
      </c>
      <c r="AW25" s="35">
        <v>6.852084569766399</v>
      </c>
      <c r="AX25" s="35">
        <v>0</v>
      </c>
      <c r="AY25" s="35">
        <v>0</v>
      </c>
      <c r="AZ25" s="35">
        <v>2.1666870842991997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0.13234140383269999</v>
      </c>
      <c r="BG25" s="35">
        <v>0.35662687436660001</v>
      </c>
      <c r="BH25" s="35">
        <v>0</v>
      </c>
      <c r="BI25" s="35">
        <v>0</v>
      </c>
      <c r="BJ25" s="35">
        <v>6.6558031399999995E-2</v>
      </c>
      <c r="BK25" s="36">
        <f>SUM(C25:BJ25)</f>
        <v>21.965179534622195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18.479485904170762</v>
      </c>
      <c r="E26" s="35">
        <v>0</v>
      </c>
      <c r="F26" s="35">
        <v>0</v>
      </c>
      <c r="G26" s="35">
        <v>0</v>
      </c>
      <c r="H26" s="35">
        <v>0.97275945399280062</v>
      </c>
      <c r="I26" s="35">
        <v>0.22998334559969999</v>
      </c>
      <c r="J26" s="35">
        <v>1.6150008823665998</v>
      </c>
      <c r="K26" s="35">
        <v>0</v>
      </c>
      <c r="L26" s="35">
        <v>12.982640999064795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0.82178272726000112</v>
      </c>
      <c r="S26" s="35">
        <v>4.6171248654332002</v>
      </c>
      <c r="T26" s="35">
        <v>67.982581766032681</v>
      </c>
      <c r="U26" s="35">
        <v>0</v>
      </c>
      <c r="V26" s="35">
        <v>1.8153440287322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1.4676103751953997</v>
      </c>
      <c r="AC26" s="35">
        <v>20.042589721631895</v>
      </c>
      <c r="AD26" s="35">
        <v>0.1950720269333</v>
      </c>
      <c r="AE26" s="35">
        <v>0</v>
      </c>
      <c r="AF26" s="35">
        <v>38.328344576260967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2.2784079787913964</v>
      </c>
      <c r="AM26" s="35">
        <v>3.5514645917327003</v>
      </c>
      <c r="AN26" s="35">
        <v>37.069438266932899</v>
      </c>
      <c r="AO26" s="35">
        <v>0</v>
      </c>
      <c r="AP26" s="35">
        <v>17.37815633636</v>
      </c>
      <c r="AQ26" s="35">
        <v>0</v>
      </c>
      <c r="AR26" s="35">
        <v>6.6659166600000004E-5</v>
      </c>
      <c r="AS26" s="35">
        <v>0</v>
      </c>
      <c r="AT26" s="35">
        <v>0</v>
      </c>
      <c r="AU26" s="35">
        <v>0</v>
      </c>
      <c r="AV26" s="35">
        <v>2.4036826718872963</v>
      </c>
      <c r="AW26" s="35">
        <v>11.428048817532005</v>
      </c>
      <c r="AX26" s="35">
        <v>12.3878164248666</v>
      </c>
      <c r="AY26" s="35">
        <v>0</v>
      </c>
      <c r="AZ26" s="35">
        <v>7.4891357043621012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0.76263088926200051</v>
      </c>
      <c r="BG26" s="35">
        <v>3.2515551491324999</v>
      </c>
      <c r="BH26" s="35">
        <v>9.0001235733999003</v>
      </c>
      <c r="BI26" s="35">
        <v>0</v>
      </c>
      <c r="BJ26" s="35">
        <v>4.8794474249985011</v>
      </c>
      <c r="BK26" s="36">
        <f>SUM(C26:BJ26)</f>
        <v>281.43029516109891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27.076267501103864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1.3743742838556006</v>
      </c>
      <c r="I27" s="33">
        <f t="shared" si="7"/>
        <v>0.27945317469969999</v>
      </c>
      <c r="J27" s="33">
        <f t="shared" si="7"/>
        <v>2.5082535080998998</v>
      </c>
      <c r="K27" s="33">
        <f t="shared" si="7"/>
        <v>0</v>
      </c>
      <c r="L27" s="33">
        <f t="shared" si="7"/>
        <v>17.025159855230594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1.241259664656901</v>
      </c>
      <c r="S27" s="33">
        <f t="shared" si="7"/>
        <v>4.6265993851998006</v>
      </c>
      <c r="T27" s="33">
        <f t="shared" si="7"/>
        <v>69.727895627799285</v>
      </c>
      <c r="U27" s="33">
        <f t="shared" si="7"/>
        <v>0</v>
      </c>
      <c r="V27" s="33">
        <f t="shared" si="7"/>
        <v>1.9426220403321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5.5243527153106076</v>
      </c>
      <c r="AC27" s="33">
        <f t="shared" si="7"/>
        <v>22.262741528931596</v>
      </c>
      <c r="AD27" s="33">
        <f t="shared" si="7"/>
        <v>0.1950720269333</v>
      </c>
      <c r="AE27" s="33">
        <f t="shared" si="7"/>
        <v>0</v>
      </c>
      <c r="AF27" s="33">
        <f t="shared" si="7"/>
        <v>47.51399076415737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5.664054577040698</v>
      </c>
      <c r="AM27" s="33">
        <f t="shared" si="7"/>
        <v>9.8690552083988994</v>
      </c>
      <c r="AN27" s="33">
        <f t="shared" si="7"/>
        <v>44.063614177566102</v>
      </c>
      <c r="AO27" s="33">
        <f t="shared" si="7"/>
        <v>0</v>
      </c>
      <c r="AP27" s="33">
        <f t="shared" si="7"/>
        <v>20.854918392290699</v>
      </c>
      <c r="AQ27" s="33">
        <f t="shared" si="7"/>
        <v>0</v>
      </c>
      <c r="AR27" s="33">
        <f t="shared" si="7"/>
        <v>6.6659166600000004E-5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6.2205168900057961</v>
      </c>
      <c r="AW27" s="33">
        <f t="shared" si="7"/>
        <v>23.816663761264405</v>
      </c>
      <c r="AX27" s="33">
        <f t="shared" si="7"/>
        <v>14.0356122531332</v>
      </c>
      <c r="AY27" s="33">
        <f t="shared" si="7"/>
        <v>0</v>
      </c>
      <c r="AZ27" s="33">
        <f t="shared" si="7"/>
        <v>14.387718997292701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1.4105831961570003</v>
      </c>
      <c r="BG27" s="33">
        <f t="shared" si="7"/>
        <v>3.9216902392990001</v>
      </c>
      <c r="BH27" s="33">
        <f t="shared" si="7"/>
        <v>10.221085210399901</v>
      </c>
      <c r="BI27" s="33">
        <f t="shared" si="7"/>
        <v>0</v>
      </c>
      <c r="BJ27" s="33">
        <f t="shared" si="7"/>
        <v>5.3919219573981012</v>
      </c>
      <c r="BK27" s="33">
        <f>SUM(BK23:BK26)</f>
        <v>361.15554359572383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225.0977702281038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7.0272053114528044</v>
      </c>
      <c r="I28" s="33">
        <f t="shared" si="8"/>
        <v>196.89327348689787</v>
      </c>
      <c r="J28" s="33">
        <f t="shared" si="8"/>
        <v>185.22504720486558</v>
      </c>
      <c r="K28" s="33">
        <f t="shared" si="8"/>
        <v>0</v>
      </c>
      <c r="L28" s="33">
        <f t="shared" si="8"/>
        <v>92.790316624022836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4.742443869119402</v>
      </c>
      <c r="S28" s="33">
        <f t="shared" si="8"/>
        <v>484.34350766052097</v>
      </c>
      <c r="T28" s="33">
        <f t="shared" si="8"/>
        <v>258.64456732376533</v>
      </c>
      <c r="U28" s="33">
        <f t="shared" si="8"/>
        <v>0</v>
      </c>
      <c r="V28" s="33">
        <f t="shared" si="8"/>
        <v>9.8186188861278989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9.7327892348942076</v>
      </c>
      <c r="AC28" s="33">
        <f t="shared" si="8"/>
        <v>71.959065981528099</v>
      </c>
      <c r="AD28" s="33">
        <f t="shared" si="8"/>
        <v>7.7620617470662996</v>
      </c>
      <c r="AE28" s="33">
        <f t="shared" si="8"/>
        <v>0</v>
      </c>
      <c r="AF28" s="33">
        <f t="shared" si="8"/>
        <v>108.4281927909434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9.7587028401863964</v>
      </c>
      <c r="AM28" s="33">
        <f t="shared" si="9"/>
        <v>37.352719268030299</v>
      </c>
      <c r="AN28" s="33">
        <f t="shared" si="9"/>
        <v>183.17005312153137</v>
      </c>
      <c r="AO28" s="33">
        <f t="shared" si="9"/>
        <v>0</v>
      </c>
      <c r="AP28" s="33">
        <f t="shared" si="9"/>
        <v>61.922886734380128</v>
      </c>
      <c r="AQ28" s="33">
        <f t="shared" si="9"/>
        <v>0</v>
      </c>
      <c r="AR28" s="33">
        <f t="shared" si="9"/>
        <v>6.6659166600000004E-5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12.597581016147696</v>
      </c>
      <c r="AW28" s="33">
        <f t="shared" si="9"/>
        <v>69.484153955828106</v>
      </c>
      <c r="AX28" s="33">
        <f t="shared" si="9"/>
        <v>19.952357187033201</v>
      </c>
      <c r="AY28" s="33">
        <f t="shared" si="9"/>
        <v>0</v>
      </c>
      <c r="AZ28" s="33">
        <f t="shared" si="9"/>
        <v>56.167915988051298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3.4314296794776009</v>
      </c>
      <c r="BG28" s="33">
        <f t="shared" si="9"/>
        <v>4.0973060106319998</v>
      </c>
      <c r="BH28" s="33">
        <f t="shared" si="9"/>
        <v>33.631635587532998</v>
      </c>
      <c r="BI28" s="33">
        <f t="shared" si="9"/>
        <v>0</v>
      </c>
      <c r="BJ28" s="33">
        <f t="shared" si="9"/>
        <v>11.4150122191948</v>
      </c>
      <c r="BK28" s="33">
        <f t="shared" si="9"/>
        <v>2165.446680616501</v>
      </c>
    </row>
    <row r="29" spans="1:67" ht="3.75" customHeight="1" x14ac:dyDescent="0.2">
      <c r="A29" s="16"/>
      <c r="B29" s="23"/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7"/>
    </row>
    <row r="30" spans="1:67" x14ac:dyDescent="0.2">
      <c r="A30" s="16" t="s">
        <v>1</v>
      </c>
      <c r="B30" s="19" t="s">
        <v>7</v>
      </c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7"/>
    </row>
    <row r="31" spans="1:67" s="4" customFormat="1" x14ac:dyDescent="0.2">
      <c r="A31" s="16" t="s">
        <v>76</v>
      </c>
      <c r="B31" s="20" t="s">
        <v>2</v>
      </c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6"/>
    </row>
    <row r="32" spans="1:67" s="43" customFormat="1" x14ac:dyDescent="0.2">
      <c r="A32" s="40"/>
      <c r="B32" s="41" t="s">
        <v>106</v>
      </c>
      <c r="C32" s="35">
        <v>0</v>
      </c>
      <c r="D32" s="35">
        <v>0.70296885616659999</v>
      </c>
      <c r="E32" s="35">
        <v>0</v>
      </c>
      <c r="F32" s="35">
        <v>0</v>
      </c>
      <c r="G32" s="35">
        <v>0</v>
      </c>
      <c r="H32" s="35">
        <v>13.776001481310795</v>
      </c>
      <c r="I32" s="35">
        <v>0.47648561423190017</v>
      </c>
      <c r="J32" s="35">
        <v>0</v>
      </c>
      <c r="K32" s="35">
        <v>0</v>
      </c>
      <c r="L32" s="35">
        <v>1.9032644355980006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9.9480787639532586</v>
      </c>
      <c r="S32" s="35">
        <v>0.52791265913259977</v>
      </c>
      <c r="T32" s="35">
        <v>0</v>
      </c>
      <c r="U32" s="35">
        <v>0</v>
      </c>
      <c r="V32" s="35">
        <v>0.59646699599869979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67.088218095552634</v>
      </c>
      <c r="AC32" s="35">
        <v>2.4736833026623994</v>
      </c>
      <c r="AD32" s="35">
        <v>0</v>
      </c>
      <c r="AE32" s="35">
        <v>0</v>
      </c>
      <c r="AF32" s="35">
        <v>16.383526392953087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62.605250694617155</v>
      </c>
      <c r="AM32" s="35">
        <v>1.9744932731629994</v>
      </c>
      <c r="AN32" s="35">
        <v>0</v>
      </c>
      <c r="AO32" s="35">
        <v>0</v>
      </c>
      <c r="AP32" s="35">
        <v>9.5502236768902087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189.77747025304464</v>
      </c>
      <c r="AW32" s="35">
        <v>14.826967031876238</v>
      </c>
      <c r="AX32" s="35">
        <v>0</v>
      </c>
      <c r="AY32" s="35">
        <v>0</v>
      </c>
      <c r="AZ32" s="35">
        <v>36.26628155104968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40.450536710787468</v>
      </c>
      <c r="BG32" s="35">
        <v>2.0810881496295996</v>
      </c>
      <c r="BH32" s="35">
        <v>0</v>
      </c>
      <c r="BI32" s="35">
        <v>0</v>
      </c>
      <c r="BJ32" s="35">
        <v>3.4749786726305993</v>
      </c>
      <c r="BK32" s="42">
        <f>SUM(C32:BJ32)</f>
        <v>474.88389661124853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0.70296885616659999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13.776001481310795</v>
      </c>
      <c r="I33" s="33">
        <f t="shared" si="10"/>
        <v>0.47648561423190017</v>
      </c>
      <c r="J33" s="33">
        <f t="shared" si="10"/>
        <v>0</v>
      </c>
      <c r="K33" s="33">
        <f t="shared" si="10"/>
        <v>0</v>
      </c>
      <c r="L33" s="33">
        <f t="shared" si="10"/>
        <v>1.9032644355980006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9.9480787639532586</v>
      </c>
      <c r="S33" s="33">
        <f t="shared" si="10"/>
        <v>0.52791265913259977</v>
      </c>
      <c r="T33" s="33">
        <f t="shared" si="10"/>
        <v>0</v>
      </c>
      <c r="U33" s="33">
        <f t="shared" si="10"/>
        <v>0</v>
      </c>
      <c r="V33" s="33">
        <f t="shared" si="10"/>
        <v>0.59646699599869979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67.088218095552634</v>
      </c>
      <c r="AC33" s="33">
        <f t="shared" si="10"/>
        <v>2.4736833026623994</v>
      </c>
      <c r="AD33" s="33">
        <f t="shared" si="10"/>
        <v>0</v>
      </c>
      <c r="AE33" s="33">
        <f t="shared" si="10"/>
        <v>0</v>
      </c>
      <c r="AF33" s="33">
        <f t="shared" si="10"/>
        <v>16.383526392953087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62.605250694617155</v>
      </c>
      <c r="AM33" s="33">
        <f t="shared" si="10"/>
        <v>1.9744932731629994</v>
      </c>
      <c r="AN33" s="33">
        <f t="shared" si="10"/>
        <v>0</v>
      </c>
      <c r="AO33" s="33">
        <f t="shared" si="10"/>
        <v>0</v>
      </c>
      <c r="AP33" s="33">
        <f t="shared" si="10"/>
        <v>9.5502236768902087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189.77747025304464</v>
      </c>
      <c r="AW33" s="33">
        <f t="shared" si="10"/>
        <v>14.826967031876238</v>
      </c>
      <c r="AX33" s="33">
        <f t="shared" si="10"/>
        <v>0</v>
      </c>
      <c r="AY33" s="33">
        <f t="shared" si="10"/>
        <v>0</v>
      </c>
      <c r="AZ33" s="33">
        <f t="shared" si="10"/>
        <v>36.26628155104968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40.450536710787468</v>
      </c>
      <c r="BG33" s="33">
        <f t="shared" si="10"/>
        <v>2.0810881496295996</v>
      </c>
      <c r="BH33" s="33">
        <f t="shared" si="10"/>
        <v>0</v>
      </c>
      <c r="BI33" s="33">
        <f t="shared" si="10"/>
        <v>0</v>
      </c>
      <c r="BJ33" s="33">
        <f t="shared" si="10"/>
        <v>3.4749786726305993</v>
      </c>
      <c r="BK33" s="33">
        <f>SUM(BK32)</f>
        <v>474.88389661124853</v>
      </c>
    </row>
    <row r="34" spans="1:67" x14ac:dyDescent="0.2">
      <c r="A34" s="16" t="s">
        <v>77</v>
      </c>
      <c r="B34" s="20" t="s">
        <v>15</v>
      </c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7"/>
    </row>
    <row r="35" spans="1:67" x14ac:dyDescent="0.2">
      <c r="A35" s="16"/>
      <c r="B35" s="29" t="s">
        <v>107</v>
      </c>
      <c r="C35" s="35">
        <v>0</v>
      </c>
      <c r="D35" s="35">
        <v>0.7346915147666</v>
      </c>
      <c r="E35" s="35">
        <v>0</v>
      </c>
      <c r="F35" s="35">
        <v>0</v>
      </c>
      <c r="G35" s="35">
        <v>0</v>
      </c>
      <c r="H35" s="35">
        <v>4.8613125849429064</v>
      </c>
      <c r="I35" s="35">
        <v>1.1373761059662999</v>
      </c>
      <c r="J35" s="35">
        <v>0</v>
      </c>
      <c r="K35" s="35">
        <v>0</v>
      </c>
      <c r="L35" s="35">
        <v>3.2562152920648995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2.0379372678493994</v>
      </c>
      <c r="S35" s="35">
        <v>6.8345766600000002E-5</v>
      </c>
      <c r="T35" s="35">
        <v>0</v>
      </c>
      <c r="U35" s="35">
        <v>0</v>
      </c>
      <c r="V35" s="35">
        <v>0.70322341953239997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36.116830156233021</v>
      </c>
      <c r="AC35" s="35">
        <v>1.7930595779323002</v>
      </c>
      <c r="AD35" s="35">
        <v>2.4739703850333004</v>
      </c>
      <c r="AE35" s="35">
        <v>0</v>
      </c>
      <c r="AF35" s="35">
        <v>15.953262053787805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34.664037425264517</v>
      </c>
      <c r="AM35" s="35">
        <v>0.50346378576609996</v>
      </c>
      <c r="AN35" s="35">
        <v>2.1801268266600001E-2</v>
      </c>
      <c r="AO35" s="35">
        <v>0</v>
      </c>
      <c r="AP35" s="35">
        <v>6.1689628534598935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90.637386294689975</v>
      </c>
      <c r="AW35" s="35">
        <v>11.161569651463005</v>
      </c>
      <c r="AX35" s="35">
        <v>0</v>
      </c>
      <c r="AY35" s="35">
        <v>0</v>
      </c>
      <c r="AZ35" s="35">
        <v>51.383716957615931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18.415469621437868</v>
      </c>
      <c r="BG35" s="35">
        <v>1.6179013201994998</v>
      </c>
      <c r="BH35" s="35">
        <v>0</v>
      </c>
      <c r="BI35" s="35">
        <v>0</v>
      </c>
      <c r="BJ35" s="35">
        <v>3.7092869205643009</v>
      </c>
      <c r="BK35" s="36">
        <f>SUM(C35:BJ35)</f>
        <v>287.35154280260321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0.5848288472666</v>
      </c>
      <c r="E36" s="35">
        <v>0</v>
      </c>
      <c r="F36" s="35">
        <v>0</v>
      </c>
      <c r="G36" s="35">
        <v>0</v>
      </c>
      <c r="H36" s="35">
        <v>0.36208159086129982</v>
      </c>
      <c r="I36" s="35">
        <v>0</v>
      </c>
      <c r="J36" s="35">
        <v>0</v>
      </c>
      <c r="K36" s="35">
        <v>0</v>
      </c>
      <c r="L36" s="35">
        <v>0.58370491589929974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0.26237559649629988</v>
      </c>
      <c r="S36" s="35">
        <v>3.6628328166599999E-2</v>
      </c>
      <c r="T36" s="35">
        <v>0</v>
      </c>
      <c r="U36" s="35">
        <v>0</v>
      </c>
      <c r="V36" s="35">
        <v>0.27768172599969998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18.399453387543716</v>
      </c>
      <c r="AC36" s="35">
        <v>2.9138630434646982</v>
      </c>
      <c r="AD36" s="35">
        <v>0.11411666666659999</v>
      </c>
      <c r="AE36" s="35">
        <v>0</v>
      </c>
      <c r="AF36" s="35">
        <v>22.808304471186254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19.506442943353012</v>
      </c>
      <c r="AM36" s="35">
        <v>1.5022056992323995</v>
      </c>
      <c r="AN36" s="35">
        <v>0</v>
      </c>
      <c r="AO36" s="35">
        <v>0</v>
      </c>
      <c r="AP36" s="35">
        <v>11.827964406291125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1.3282241417208984</v>
      </c>
      <c r="AW36" s="35">
        <v>0.63658522989980004</v>
      </c>
      <c r="AX36" s="35">
        <v>0</v>
      </c>
      <c r="AY36" s="35">
        <v>0</v>
      </c>
      <c r="AZ36" s="35">
        <v>1.4824989136324995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0.70484839779219932</v>
      </c>
      <c r="BG36" s="35">
        <v>4.41874112333E-2</v>
      </c>
      <c r="BH36" s="35">
        <v>0</v>
      </c>
      <c r="BI36" s="35">
        <v>0</v>
      </c>
      <c r="BJ36" s="35">
        <v>0.73594402309950002</v>
      </c>
      <c r="BK36" s="36">
        <f>SUM(C36:BJ36)</f>
        <v>84.111939739805806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0.52349317413329999</v>
      </c>
      <c r="E37" s="35">
        <v>0</v>
      </c>
      <c r="F37" s="35">
        <v>0</v>
      </c>
      <c r="G37" s="35">
        <v>0</v>
      </c>
      <c r="H37" s="35">
        <v>1.7680977584811046</v>
      </c>
      <c r="I37" s="35">
        <v>8.3842666666000005E-3</v>
      </c>
      <c r="J37" s="35">
        <v>0</v>
      </c>
      <c r="K37" s="35">
        <v>0</v>
      </c>
      <c r="L37" s="35">
        <v>0.74288798213270002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1.5841050485833053</v>
      </c>
      <c r="S37" s="35">
        <v>1.2623932439665</v>
      </c>
      <c r="T37" s="35">
        <v>0</v>
      </c>
      <c r="U37" s="35">
        <v>0</v>
      </c>
      <c r="V37" s="35">
        <v>0.2895050295997999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30.587113439489229</v>
      </c>
      <c r="AC37" s="35">
        <v>3.9622305951638972</v>
      </c>
      <c r="AD37" s="35">
        <v>0</v>
      </c>
      <c r="AE37" s="35">
        <v>0</v>
      </c>
      <c r="AF37" s="35">
        <v>29.448406312211691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39.574979268071559</v>
      </c>
      <c r="AM37" s="35">
        <v>3.6125665805309994</v>
      </c>
      <c r="AN37" s="35">
        <v>9.96266666666E-2</v>
      </c>
      <c r="AO37" s="35">
        <v>0</v>
      </c>
      <c r="AP37" s="35">
        <v>20.843700298082009</v>
      </c>
      <c r="AQ37" s="35">
        <v>0</v>
      </c>
      <c r="AR37" s="35">
        <v>1.3306100000000001E-5</v>
      </c>
      <c r="AS37" s="35">
        <v>0</v>
      </c>
      <c r="AT37" s="35">
        <v>0</v>
      </c>
      <c r="AU37" s="35">
        <v>0</v>
      </c>
      <c r="AV37" s="35">
        <v>8.1764166878320435</v>
      </c>
      <c r="AW37" s="35">
        <v>0.4058292677657</v>
      </c>
      <c r="AX37" s="35">
        <v>0</v>
      </c>
      <c r="AY37" s="35">
        <v>0</v>
      </c>
      <c r="AZ37" s="35">
        <v>5.7552071952632948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3.9830251792879943</v>
      </c>
      <c r="BG37" s="35">
        <v>0.51455784136649996</v>
      </c>
      <c r="BH37" s="35">
        <v>0</v>
      </c>
      <c r="BI37" s="35">
        <v>0</v>
      </c>
      <c r="BJ37" s="35">
        <v>1.3702063930655002</v>
      </c>
      <c r="BK37" s="36">
        <f>SUM(C37:BJ37)</f>
        <v>154.51274553446032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0.44246506969999999</v>
      </c>
      <c r="E38" s="35">
        <v>0</v>
      </c>
      <c r="F38" s="35">
        <v>0</v>
      </c>
      <c r="G38" s="35">
        <v>0</v>
      </c>
      <c r="H38" s="35">
        <v>1.3919223167276</v>
      </c>
      <c r="I38" s="35">
        <v>1.4741958633200002E-2</v>
      </c>
      <c r="J38" s="35">
        <v>0</v>
      </c>
      <c r="K38" s="35">
        <v>0</v>
      </c>
      <c r="L38" s="35">
        <v>2.4763073164661993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0.85632461465919951</v>
      </c>
      <c r="S38" s="35">
        <v>3.0379045533300002E-2</v>
      </c>
      <c r="T38" s="35">
        <v>0</v>
      </c>
      <c r="U38" s="35">
        <v>0</v>
      </c>
      <c r="V38" s="35">
        <v>0.19327455643309999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18.368843419407117</v>
      </c>
      <c r="AC38" s="35">
        <v>3.2687381566310032</v>
      </c>
      <c r="AD38" s="35">
        <v>0</v>
      </c>
      <c r="AE38" s="35">
        <v>0</v>
      </c>
      <c r="AF38" s="35">
        <v>19.642781004781831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19.347867905752747</v>
      </c>
      <c r="AM38" s="35">
        <v>1.8126911236983003</v>
      </c>
      <c r="AN38" s="35">
        <v>0</v>
      </c>
      <c r="AO38" s="35">
        <v>0</v>
      </c>
      <c r="AP38" s="35">
        <v>9.9477328489561998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4.6914440015781054</v>
      </c>
      <c r="AW38" s="35">
        <v>0.28062273919929998</v>
      </c>
      <c r="AX38" s="35">
        <v>0</v>
      </c>
      <c r="AY38" s="35">
        <v>0</v>
      </c>
      <c r="AZ38" s="35">
        <v>3.5778069501636001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2.9836747600896105</v>
      </c>
      <c r="BG38" s="35">
        <v>2.0966332963331995</v>
      </c>
      <c r="BH38" s="35">
        <v>0</v>
      </c>
      <c r="BI38" s="35">
        <v>0</v>
      </c>
      <c r="BJ38" s="35">
        <v>1.3297867583320011</v>
      </c>
      <c r="BK38" s="36">
        <f t="shared" ref="BK38:BK41" si="11">SUM(C38:BJ38)</f>
        <v>92.754037843075622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0.55911864353329999</v>
      </c>
      <c r="E39" s="35">
        <v>0</v>
      </c>
      <c r="F39" s="35">
        <v>0</v>
      </c>
      <c r="G39" s="35">
        <v>0</v>
      </c>
      <c r="H39" s="35">
        <v>1.3383212254489987</v>
      </c>
      <c r="I39" s="35">
        <v>7.7888333333000007E-3</v>
      </c>
      <c r="J39" s="35">
        <v>0</v>
      </c>
      <c r="K39" s="35">
        <v>0</v>
      </c>
      <c r="L39" s="35">
        <v>0.85702015389959996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1.1144258810809002</v>
      </c>
      <c r="S39" s="35">
        <v>0.14489562433299999</v>
      </c>
      <c r="T39" s="35">
        <v>0</v>
      </c>
      <c r="U39" s="35">
        <v>0</v>
      </c>
      <c r="V39" s="35">
        <v>0.36753414473290008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8.1932112631831213</v>
      </c>
      <c r="AC39" s="35">
        <v>1.2381025865329001</v>
      </c>
      <c r="AD39" s="35">
        <v>0</v>
      </c>
      <c r="AE39" s="35">
        <v>0</v>
      </c>
      <c r="AF39" s="35">
        <v>11.908422161793196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9.0589554173965929</v>
      </c>
      <c r="AM39" s="35">
        <v>0.51248635373269991</v>
      </c>
      <c r="AN39" s="35">
        <v>8.3329166999999999E-3</v>
      </c>
      <c r="AO39" s="35">
        <v>0</v>
      </c>
      <c r="AP39" s="35">
        <v>6.262835155461306</v>
      </c>
      <c r="AQ39" s="35">
        <v>0</v>
      </c>
      <c r="AR39" s="35">
        <v>2.491921E-4</v>
      </c>
      <c r="AS39" s="35">
        <v>0</v>
      </c>
      <c r="AT39" s="35">
        <v>0</v>
      </c>
      <c r="AU39" s="35">
        <v>0</v>
      </c>
      <c r="AV39" s="35">
        <v>3.3493661737432023</v>
      </c>
      <c r="AW39" s="35">
        <v>5.0894983366600005E-2</v>
      </c>
      <c r="AX39" s="35">
        <v>0</v>
      </c>
      <c r="AY39" s="35">
        <v>0</v>
      </c>
      <c r="AZ39" s="35">
        <v>2.406597337398301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1.4090678932849052</v>
      </c>
      <c r="BG39" s="35">
        <v>0.26017511649969999</v>
      </c>
      <c r="BH39" s="35">
        <v>0</v>
      </c>
      <c r="BI39" s="35">
        <v>0</v>
      </c>
      <c r="BJ39" s="35">
        <v>1.3566085350662</v>
      </c>
      <c r="BK39" s="36">
        <f t="shared" si="11"/>
        <v>50.404409592620716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0.71198938893329999</v>
      </c>
      <c r="E40" s="35">
        <v>0</v>
      </c>
      <c r="F40" s="35">
        <v>0</v>
      </c>
      <c r="G40" s="35">
        <v>0</v>
      </c>
      <c r="H40" s="35">
        <v>5.9010011410984999</v>
      </c>
      <c r="I40" s="35">
        <v>3.1675982515995993</v>
      </c>
      <c r="J40" s="35">
        <v>0</v>
      </c>
      <c r="K40" s="35">
        <v>0</v>
      </c>
      <c r="L40" s="35">
        <v>2.2020282178648998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4.014604975570994</v>
      </c>
      <c r="S40" s="35">
        <v>3.5804856671999001</v>
      </c>
      <c r="T40" s="35">
        <v>0</v>
      </c>
      <c r="U40" s="35">
        <v>0</v>
      </c>
      <c r="V40" s="35">
        <v>1.0973858970654999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72.625608065972258</v>
      </c>
      <c r="AC40" s="35">
        <v>7.5826842794313043</v>
      </c>
      <c r="AD40" s="35">
        <v>4.0854840766999994</v>
      </c>
      <c r="AE40" s="35">
        <v>0</v>
      </c>
      <c r="AF40" s="35">
        <v>34.809986157947151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74.928538700180795</v>
      </c>
      <c r="AM40" s="35">
        <v>2.4329729934655009</v>
      </c>
      <c r="AN40" s="35">
        <v>0</v>
      </c>
      <c r="AO40" s="35">
        <v>0</v>
      </c>
      <c r="AP40" s="35">
        <v>16.204846850686199</v>
      </c>
      <c r="AQ40" s="35">
        <v>0</v>
      </c>
      <c r="AR40" s="35">
        <v>2.031662E-4</v>
      </c>
      <c r="AS40" s="35">
        <v>0</v>
      </c>
      <c r="AT40" s="35">
        <v>0</v>
      </c>
      <c r="AU40" s="35">
        <v>0</v>
      </c>
      <c r="AV40" s="35">
        <v>71.929683859711417</v>
      </c>
      <c r="AW40" s="35">
        <v>5.5234390773636983</v>
      </c>
      <c r="AX40" s="35">
        <v>0</v>
      </c>
      <c r="AY40" s="35">
        <v>0</v>
      </c>
      <c r="AZ40" s="35">
        <v>32.120888372517605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18.552094120960099</v>
      </c>
      <c r="BG40" s="35">
        <v>0.97030806723279994</v>
      </c>
      <c r="BH40" s="35">
        <v>0</v>
      </c>
      <c r="BI40" s="35">
        <v>0</v>
      </c>
      <c r="BJ40" s="35">
        <v>3.6702786121301991</v>
      </c>
      <c r="BK40" s="36">
        <f t="shared" ref="BK40" si="12">SUM(C40:BJ40)</f>
        <v>366.11210993983173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0.51014637400000007</v>
      </c>
      <c r="E41" s="35">
        <v>0</v>
      </c>
      <c r="F41" s="35">
        <v>0</v>
      </c>
      <c r="G41" s="35">
        <v>0</v>
      </c>
      <c r="H41" s="35">
        <v>0.48890630092710025</v>
      </c>
      <c r="I41" s="35">
        <v>4.0893333333300003E-2</v>
      </c>
      <c r="J41" s="35">
        <v>0</v>
      </c>
      <c r="K41" s="35">
        <v>0</v>
      </c>
      <c r="L41" s="35">
        <v>0.65261038339949984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0.44188997089350013</v>
      </c>
      <c r="S41" s="35">
        <v>0</v>
      </c>
      <c r="T41" s="35">
        <v>0</v>
      </c>
      <c r="U41" s="35">
        <v>0</v>
      </c>
      <c r="V41" s="35">
        <v>0.32472092233299993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20.153380550917262</v>
      </c>
      <c r="AC41" s="35">
        <v>4.0286938325315012</v>
      </c>
      <c r="AD41" s="35">
        <v>0</v>
      </c>
      <c r="AE41" s="35">
        <v>0</v>
      </c>
      <c r="AF41" s="35">
        <v>24.498349619482994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24.800225000052873</v>
      </c>
      <c r="AM41" s="35">
        <v>3.6199815605646992</v>
      </c>
      <c r="AN41" s="35">
        <v>0</v>
      </c>
      <c r="AO41" s="35">
        <v>0</v>
      </c>
      <c r="AP41" s="35">
        <v>15.989180108985693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2.9972651720386052</v>
      </c>
      <c r="AW41" s="35">
        <v>0.49897879476649998</v>
      </c>
      <c r="AX41" s="35">
        <v>0</v>
      </c>
      <c r="AY41" s="35">
        <v>0</v>
      </c>
      <c r="AZ41" s="35">
        <v>1.2517729994990003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1.5140345356833969</v>
      </c>
      <c r="BG41" s="35">
        <v>0.60116833333320008</v>
      </c>
      <c r="BH41" s="35">
        <v>4.9683333333300002E-2</v>
      </c>
      <c r="BI41" s="35">
        <v>0</v>
      </c>
      <c r="BJ41" s="35">
        <v>0.58598258466599984</v>
      </c>
      <c r="BK41" s="36">
        <f t="shared" si="11"/>
        <v>103.04786371074144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0.56723051426659998</v>
      </c>
      <c r="E42" s="35">
        <v>0</v>
      </c>
      <c r="F42" s="35">
        <v>0</v>
      </c>
      <c r="G42" s="35">
        <v>0</v>
      </c>
      <c r="H42" s="35">
        <v>2.7473279361414984</v>
      </c>
      <c r="I42" s="35">
        <v>5.0892590099799996E-2</v>
      </c>
      <c r="J42" s="35">
        <v>0</v>
      </c>
      <c r="K42" s="35">
        <v>0</v>
      </c>
      <c r="L42" s="35">
        <v>1.3447167379659004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1.9894760678427021</v>
      </c>
      <c r="S42" s="35">
        <v>4.3933880933199998E-2</v>
      </c>
      <c r="T42" s="35">
        <v>0</v>
      </c>
      <c r="U42" s="35">
        <v>0</v>
      </c>
      <c r="V42" s="35">
        <v>0.40909627933280002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45.238807260599039</v>
      </c>
      <c r="AC42" s="35">
        <v>4.9266967968303064</v>
      </c>
      <c r="AD42" s="35">
        <v>0</v>
      </c>
      <c r="AE42" s="35">
        <v>0</v>
      </c>
      <c r="AF42" s="35">
        <v>33.234940970676377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51.509058838488393</v>
      </c>
      <c r="AM42" s="35">
        <v>1.8208945967646006</v>
      </c>
      <c r="AN42" s="35">
        <v>0</v>
      </c>
      <c r="AO42" s="35">
        <v>0</v>
      </c>
      <c r="AP42" s="35">
        <v>15.490440566085708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10.209630915793968</v>
      </c>
      <c r="AW42" s="35">
        <v>1.0596394890657999</v>
      </c>
      <c r="AX42" s="35">
        <v>0</v>
      </c>
      <c r="AY42" s="35">
        <v>0</v>
      </c>
      <c r="AZ42" s="35">
        <v>5.1740648724973006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4.857099785417768</v>
      </c>
      <c r="BG42" s="35">
        <v>0.22350320953290001</v>
      </c>
      <c r="BH42" s="35">
        <v>0</v>
      </c>
      <c r="BI42" s="35">
        <v>0</v>
      </c>
      <c r="BJ42" s="35">
        <v>1.7318364963986004</v>
      </c>
      <c r="BK42" s="36">
        <f>SUM(C42:BJ42)</f>
        <v>182.62928780473328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3.0153605838666002</v>
      </c>
      <c r="E43" s="35">
        <v>0</v>
      </c>
      <c r="F43" s="35">
        <v>0</v>
      </c>
      <c r="G43" s="35">
        <v>0</v>
      </c>
      <c r="H43" s="35">
        <v>4.1285140912102003</v>
      </c>
      <c r="I43" s="35">
        <v>58.035400795666206</v>
      </c>
      <c r="J43" s="35">
        <v>0</v>
      </c>
      <c r="K43" s="35">
        <v>0</v>
      </c>
      <c r="L43" s="35">
        <v>1.5942043012659997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2.4194000600429026</v>
      </c>
      <c r="S43" s="35">
        <v>6.5001769580997983</v>
      </c>
      <c r="T43" s="35">
        <v>0</v>
      </c>
      <c r="U43" s="35">
        <v>0</v>
      </c>
      <c r="V43" s="35">
        <v>0.39287725223259995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18.415757148880601</v>
      </c>
      <c r="AC43" s="35">
        <v>2.3483418297313983</v>
      </c>
      <c r="AD43" s="35">
        <v>0.49118483219999998</v>
      </c>
      <c r="AE43" s="35">
        <v>0</v>
      </c>
      <c r="AF43" s="35">
        <v>8.1311872696959995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16.096941243116483</v>
      </c>
      <c r="AM43" s="35">
        <v>2.1622161739318</v>
      </c>
      <c r="AN43" s="35">
        <v>0.49821426379990003</v>
      </c>
      <c r="AO43" s="35">
        <v>0</v>
      </c>
      <c r="AP43" s="35">
        <v>3.2937254528642006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20.1754722459339</v>
      </c>
      <c r="AW43" s="35">
        <v>57.341785774198982</v>
      </c>
      <c r="AX43" s="35">
        <v>0</v>
      </c>
      <c r="AY43" s="35">
        <v>0</v>
      </c>
      <c r="AZ43" s="35">
        <v>5.4374543354978995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6.7214572181631214</v>
      </c>
      <c r="BG43" s="35">
        <v>7.6983405633199997E-2</v>
      </c>
      <c r="BH43" s="35">
        <v>0</v>
      </c>
      <c r="BI43" s="35">
        <v>0</v>
      </c>
      <c r="BJ43" s="35">
        <v>0.78856256033310002</v>
      </c>
      <c r="BK43" s="36">
        <f>SUM(C43:BJ43)</f>
        <v>218.06521779636489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0.73416192970000005</v>
      </c>
      <c r="E44" s="35">
        <v>0</v>
      </c>
      <c r="F44" s="35">
        <v>0</v>
      </c>
      <c r="G44" s="35">
        <v>0</v>
      </c>
      <c r="H44" s="35">
        <v>4.433142496943308</v>
      </c>
      <c r="I44" s="35">
        <v>6.3227950133000005E-2</v>
      </c>
      <c r="J44" s="35">
        <v>0</v>
      </c>
      <c r="K44" s="35">
        <v>0</v>
      </c>
      <c r="L44" s="35">
        <v>1.5874171935320998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2.647457323377596</v>
      </c>
      <c r="S44" s="35">
        <v>0</v>
      </c>
      <c r="T44" s="35">
        <v>0</v>
      </c>
      <c r="U44" s="35">
        <v>0</v>
      </c>
      <c r="V44" s="35">
        <v>0.25346587829950001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6.0517743641615045</v>
      </c>
      <c r="AC44" s="35">
        <v>0.18781292436639999</v>
      </c>
      <c r="AD44" s="35">
        <v>0</v>
      </c>
      <c r="AE44" s="35">
        <v>0</v>
      </c>
      <c r="AF44" s="35">
        <v>1.3691961109318995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4.4523739166924097</v>
      </c>
      <c r="AM44" s="35">
        <v>5.7846238299800005E-2</v>
      </c>
      <c r="AN44" s="35">
        <v>0</v>
      </c>
      <c r="AO44" s="35">
        <v>0</v>
      </c>
      <c r="AP44" s="35">
        <v>0.65438214573260001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10.197986633963211</v>
      </c>
      <c r="AW44" s="35">
        <v>2.8481119533996999</v>
      </c>
      <c r="AX44" s="35">
        <v>0</v>
      </c>
      <c r="AY44" s="35">
        <v>0</v>
      </c>
      <c r="AZ44" s="35">
        <v>8.1559352475989009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2.7024830466460985</v>
      </c>
      <c r="BG44" s="35">
        <v>4.7160299933299996E-2</v>
      </c>
      <c r="BH44" s="35">
        <v>0</v>
      </c>
      <c r="BI44" s="35">
        <v>0</v>
      </c>
      <c r="BJ44" s="35">
        <v>9.6446265799900011E-2</v>
      </c>
      <c r="BK44" s="36">
        <f>SUM(C44:BJ44)</f>
        <v>46.540381919511233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0.47633067180000005</v>
      </c>
      <c r="E45" s="45">
        <v>0</v>
      </c>
      <c r="F45" s="45">
        <v>0</v>
      </c>
      <c r="G45" s="45">
        <v>0</v>
      </c>
      <c r="H45" s="45">
        <v>2.2346640972729941</v>
      </c>
      <c r="I45" s="45">
        <v>2.01550229665E-2</v>
      </c>
      <c r="J45" s="45">
        <v>0</v>
      </c>
      <c r="K45" s="45">
        <v>0</v>
      </c>
      <c r="L45" s="45">
        <v>0.83627248929919995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1.9304166801063973</v>
      </c>
      <c r="S45" s="45">
        <v>0.1500371760998</v>
      </c>
      <c r="T45" s="45">
        <v>0</v>
      </c>
      <c r="U45" s="45">
        <v>0</v>
      </c>
      <c r="V45" s="45">
        <v>0.82229876776609989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23.154780346570231</v>
      </c>
      <c r="AC45" s="45">
        <v>1.9416367727973991</v>
      </c>
      <c r="AD45" s="45">
        <v>0</v>
      </c>
      <c r="AE45" s="45">
        <v>0</v>
      </c>
      <c r="AF45" s="45">
        <v>15.444287477251276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32.533781050436389</v>
      </c>
      <c r="AM45" s="45">
        <v>1.4616075585979997</v>
      </c>
      <c r="AN45" s="45">
        <v>0</v>
      </c>
      <c r="AO45" s="45">
        <v>0</v>
      </c>
      <c r="AP45" s="45">
        <v>13.106711519285556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9.3962918205537278</v>
      </c>
      <c r="AW45" s="45">
        <v>0.22623351066579994</v>
      </c>
      <c r="AX45" s="45">
        <v>0</v>
      </c>
      <c r="AY45" s="45">
        <v>0</v>
      </c>
      <c r="AZ45" s="45">
        <v>4.178978549530096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7.2273260049977122</v>
      </c>
      <c r="BG45" s="45">
        <v>0.2063361218326</v>
      </c>
      <c r="BH45" s="45">
        <v>0</v>
      </c>
      <c r="BI45" s="45">
        <v>0</v>
      </c>
      <c r="BJ45" s="45">
        <v>1.6488256973318993</v>
      </c>
      <c r="BK45" s="36">
        <f>SUM(C45:BJ45)</f>
        <v>116.99697133516167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8.8598167119662996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29.655291540055511</v>
      </c>
      <c r="I46" s="31">
        <f t="shared" si="13"/>
        <v>62.546459108397805</v>
      </c>
      <c r="J46" s="31">
        <f t="shared" si="13"/>
        <v>0</v>
      </c>
      <c r="K46" s="31">
        <f t="shared" si="13"/>
        <v>0</v>
      </c>
      <c r="L46" s="31">
        <f t="shared" si="13"/>
        <v>16.133384983790297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19.298413486503193</v>
      </c>
      <c r="S46" s="31">
        <f t="shared" si="13"/>
        <v>11.748998270098699</v>
      </c>
      <c r="T46" s="31">
        <f t="shared" si="13"/>
        <v>0</v>
      </c>
      <c r="U46" s="31">
        <f t="shared" si="13"/>
        <v>0</v>
      </c>
      <c r="V46" s="31">
        <f t="shared" si="13"/>
        <v>5.131063873327399</v>
      </c>
      <c r="W46" s="31">
        <f t="shared" si="13"/>
        <v>0</v>
      </c>
      <c r="X46" s="31">
        <f t="shared" si="13"/>
        <v>0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297.3055594029571</v>
      </c>
      <c r="AC46" s="31">
        <f t="shared" si="13"/>
        <v>34.191860395413109</v>
      </c>
      <c r="AD46" s="31">
        <f t="shared" si="13"/>
        <v>7.1647559605998996</v>
      </c>
      <c r="AE46" s="31">
        <f t="shared" si="13"/>
        <v>0</v>
      </c>
      <c r="AF46" s="31">
        <f t="shared" si="13"/>
        <v>217.24912360974645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326.47320170880579</v>
      </c>
      <c r="AM46" s="31">
        <f t="shared" si="13"/>
        <v>19.498932664584903</v>
      </c>
      <c r="AN46" s="31">
        <f t="shared" si="13"/>
        <v>0.62797511543310003</v>
      </c>
      <c r="AO46" s="31">
        <f t="shared" si="13"/>
        <v>0</v>
      </c>
      <c r="AP46" s="31">
        <f t="shared" si="13"/>
        <v>119.79048220589048</v>
      </c>
      <c r="AQ46" s="31">
        <f t="shared" si="13"/>
        <v>0</v>
      </c>
      <c r="AR46" s="31">
        <f t="shared" si="13"/>
        <v>4.6566439999999999E-4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233.08916794755905</v>
      </c>
      <c r="AW46" s="31">
        <f t="shared" si="13"/>
        <v>80.03369047115487</v>
      </c>
      <c r="AX46" s="31">
        <f t="shared" si="13"/>
        <v>0</v>
      </c>
      <c r="AY46" s="31">
        <f t="shared" si="13"/>
        <v>0</v>
      </c>
      <c r="AZ46" s="31">
        <f t="shared" si="13"/>
        <v>120.92492173121444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69.070580563760771</v>
      </c>
      <c r="BG46" s="31">
        <f t="shared" si="13"/>
        <v>6.6589144231302004</v>
      </c>
      <c r="BH46" s="31">
        <f t="shared" si="13"/>
        <v>4.9683333333300002E-2</v>
      </c>
      <c r="BI46" s="31">
        <f t="shared" si="13"/>
        <v>0</v>
      </c>
      <c r="BJ46" s="31">
        <f t="shared" si="13"/>
        <v>17.023764846787202</v>
      </c>
      <c r="BK46" s="33">
        <f t="shared" si="13"/>
        <v>1702.5265080189097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9.5627855681328988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43.431293021366308</v>
      </c>
      <c r="I47" s="31">
        <f t="shared" si="14"/>
        <v>63.022944722629703</v>
      </c>
      <c r="J47" s="31">
        <f t="shared" si="14"/>
        <v>0</v>
      </c>
      <c r="K47" s="31">
        <f t="shared" si="14"/>
        <v>0</v>
      </c>
      <c r="L47" s="31">
        <f t="shared" si="14"/>
        <v>18.036649419388297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29.246492250456452</v>
      </c>
      <c r="S47" s="31">
        <f t="shared" si="14"/>
        <v>12.276910929231299</v>
      </c>
      <c r="T47" s="31">
        <f t="shared" si="14"/>
        <v>0</v>
      </c>
      <c r="U47" s="31">
        <f t="shared" si="14"/>
        <v>0</v>
      </c>
      <c r="V47" s="31">
        <f t="shared" si="14"/>
        <v>5.7275308693260989</v>
      </c>
      <c r="W47" s="31">
        <f t="shared" si="14"/>
        <v>0</v>
      </c>
      <c r="X47" s="31">
        <f t="shared" si="14"/>
        <v>0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364.39377749850973</v>
      </c>
      <c r="AC47" s="31">
        <f t="shared" si="14"/>
        <v>36.66554369807551</v>
      </c>
      <c r="AD47" s="31">
        <f t="shared" si="14"/>
        <v>7.1647559605998996</v>
      </c>
      <c r="AE47" s="31">
        <f t="shared" si="14"/>
        <v>0</v>
      </c>
      <c r="AF47" s="31">
        <f t="shared" si="14"/>
        <v>233.63265000269953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389.07845240342294</v>
      </c>
      <c r="AM47" s="31">
        <f t="shared" si="14"/>
        <v>21.473425937747901</v>
      </c>
      <c r="AN47" s="31">
        <f t="shared" si="14"/>
        <v>0.62797511543310003</v>
      </c>
      <c r="AO47" s="31">
        <f t="shared" si="14"/>
        <v>0</v>
      </c>
      <c r="AP47" s="31">
        <f t="shared" si="14"/>
        <v>129.3407058827807</v>
      </c>
      <c r="AQ47" s="31">
        <f t="shared" si="14"/>
        <v>0</v>
      </c>
      <c r="AR47" s="31">
        <f t="shared" si="14"/>
        <v>4.6566439999999999E-4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422.86663820060369</v>
      </c>
      <c r="AW47" s="31">
        <f t="shared" si="14"/>
        <v>94.860657503031106</v>
      </c>
      <c r="AX47" s="31">
        <f t="shared" si="14"/>
        <v>0</v>
      </c>
      <c r="AY47" s="31">
        <f t="shared" si="14"/>
        <v>0</v>
      </c>
      <c r="AZ47" s="31">
        <f t="shared" si="14"/>
        <v>157.19120328226413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109.52111727454823</v>
      </c>
      <c r="BG47" s="31">
        <f t="shared" si="14"/>
        <v>8.7400025727597992</v>
      </c>
      <c r="BH47" s="31">
        <f t="shared" si="14"/>
        <v>4.9683333333300002E-2</v>
      </c>
      <c r="BI47" s="31">
        <f t="shared" si="14"/>
        <v>0</v>
      </c>
      <c r="BJ47" s="31">
        <f t="shared" si="14"/>
        <v>20.4987435194178</v>
      </c>
      <c r="BK47" s="33">
        <f>BK46+BK33</f>
        <v>2177.4104046301582</v>
      </c>
    </row>
    <row r="48" spans="1:67" ht="3" customHeight="1" x14ac:dyDescent="0.2">
      <c r="A48" s="16"/>
      <c r="B48" s="20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7"/>
    </row>
    <row r="49" spans="1:67" x14ac:dyDescent="0.2">
      <c r="A49" s="16" t="s">
        <v>16</v>
      </c>
      <c r="B49" s="19" t="s">
        <v>8</v>
      </c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7"/>
    </row>
    <row r="50" spans="1:67" x14ac:dyDescent="0.2">
      <c r="A50" s="16" t="s">
        <v>76</v>
      </c>
      <c r="B50" s="20" t="s">
        <v>17</v>
      </c>
      <c r="C50" s="75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7"/>
    </row>
    <row r="51" spans="1:67" x14ac:dyDescent="0.2">
      <c r="A51" s="16"/>
      <c r="B51" s="21" t="s">
        <v>116</v>
      </c>
      <c r="C51" s="31">
        <v>0</v>
      </c>
      <c r="D51" s="31">
        <v>0.67608562266659999</v>
      </c>
      <c r="E51" s="31">
        <v>0</v>
      </c>
      <c r="F51" s="31">
        <v>0</v>
      </c>
      <c r="G51" s="31">
        <v>0</v>
      </c>
      <c r="H51" s="31">
        <v>0.22669932503240006</v>
      </c>
      <c r="I51" s="31">
        <v>5.644128333E-4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6.5048520198899992E-2</v>
      </c>
      <c r="S51" s="31">
        <v>0</v>
      </c>
      <c r="T51" s="31">
        <v>0</v>
      </c>
      <c r="U51" s="31">
        <v>0</v>
      </c>
      <c r="V51" s="31">
        <v>2.22112232333E-2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0.81926563519489959</v>
      </c>
      <c r="AC51" s="31">
        <v>0.10244922463309999</v>
      </c>
      <c r="AD51" s="31">
        <v>0</v>
      </c>
      <c r="AE51" s="31">
        <v>0</v>
      </c>
      <c r="AF51" s="31">
        <v>1.0509797332993998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0.95455793722499971</v>
      </c>
      <c r="AM51" s="31">
        <v>4.8494724133299999E-2</v>
      </c>
      <c r="AN51" s="31">
        <v>0</v>
      </c>
      <c r="AO51" s="31">
        <v>0</v>
      </c>
      <c r="AP51" s="31">
        <v>0.81603349189929986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1.7044294412284011</v>
      </c>
      <c r="AW51" s="31">
        <v>0.8055015826994999</v>
      </c>
      <c r="AX51" s="31">
        <v>0</v>
      </c>
      <c r="AY51" s="31">
        <v>0</v>
      </c>
      <c r="AZ51" s="31">
        <v>2.6675852792323003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0.33594162366409991</v>
      </c>
      <c r="BG51" s="31">
        <v>0.32029239283329997</v>
      </c>
      <c r="BH51" s="31">
        <v>0</v>
      </c>
      <c r="BI51" s="31">
        <v>0</v>
      </c>
      <c r="BJ51" s="31">
        <v>0.56674207776649987</v>
      </c>
      <c r="BK51" s="34">
        <f>SUM(C51:BJ51)</f>
        <v>11.1828822477736</v>
      </c>
    </row>
    <row r="52" spans="1:67" x14ac:dyDescent="0.2">
      <c r="A52" s="16"/>
      <c r="B52" s="21" t="s">
        <v>119</v>
      </c>
      <c r="C52" s="31">
        <v>0</v>
      </c>
      <c r="D52" s="31">
        <v>0.62522580886660006</v>
      </c>
      <c r="E52" s="31">
        <v>0</v>
      </c>
      <c r="F52" s="31">
        <v>0</v>
      </c>
      <c r="G52" s="31">
        <v>0</v>
      </c>
      <c r="H52" s="31">
        <v>1.5550868658892978</v>
      </c>
      <c r="I52" s="31">
        <v>3.87273010333E-2</v>
      </c>
      <c r="J52" s="31">
        <v>0</v>
      </c>
      <c r="K52" s="31">
        <v>0</v>
      </c>
      <c r="L52" s="31">
        <v>1.1120688517657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1.5362530494207978</v>
      </c>
      <c r="S52" s="31">
        <v>0.1015325525666</v>
      </c>
      <c r="T52" s="31">
        <v>0</v>
      </c>
      <c r="U52" s="31">
        <v>0</v>
      </c>
      <c r="V52" s="31">
        <v>0.43631847003290003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44.686237598815346</v>
      </c>
      <c r="AC52" s="31">
        <v>3.5659322959307018</v>
      </c>
      <c r="AD52" s="31">
        <v>0.1450102495666</v>
      </c>
      <c r="AE52" s="31">
        <v>0</v>
      </c>
      <c r="AF52" s="31">
        <v>45.936449490873997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52.513227943875926</v>
      </c>
      <c r="AM52" s="31">
        <v>4.517994070064999</v>
      </c>
      <c r="AN52" s="31">
        <v>0</v>
      </c>
      <c r="AO52" s="31">
        <v>0</v>
      </c>
      <c r="AP52" s="31">
        <v>25.235424158646673</v>
      </c>
      <c r="AQ52" s="31">
        <v>0</v>
      </c>
      <c r="AR52" s="31">
        <v>8.6732333300000008E-5</v>
      </c>
      <c r="AS52" s="31">
        <v>0</v>
      </c>
      <c r="AT52" s="31">
        <v>0</v>
      </c>
      <c r="AU52" s="31">
        <v>0</v>
      </c>
      <c r="AV52" s="31">
        <v>14.639279934291999</v>
      </c>
      <c r="AW52" s="31">
        <v>1.9218814678990994</v>
      </c>
      <c r="AX52" s="31">
        <v>0</v>
      </c>
      <c r="AY52" s="31">
        <v>0</v>
      </c>
      <c r="AZ52" s="31">
        <v>14.301634337392194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5.6252374811936212</v>
      </c>
      <c r="BG52" s="31">
        <v>0.70630183389969992</v>
      </c>
      <c r="BH52" s="31">
        <v>0</v>
      </c>
      <c r="BI52" s="31">
        <v>0</v>
      </c>
      <c r="BJ52" s="31">
        <v>4.0530513277641989</v>
      </c>
      <c r="BK52" s="34">
        <f>SUM(C52:BJ52)</f>
        <v>223.25296182212352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1.3013114315331999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1.7817861909216979</v>
      </c>
      <c r="I53" s="31">
        <f t="shared" si="15"/>
        <v>3.9291713866599999E-2</v>
      </c>
      <c r="J53" s="31">
        <f t="shared" si="15"/>
        <v>0</v>
      </c>
      <c r="K53" s="31">
        <f t="shared" si="15"/>
        <v>0</v>
      </c>
      <c r="L53" s="31">
        <f t="shared" si="15"/>
        <v>1.1120688517657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1.6013015696196977</v>
      </c>
      <c r="S53" s="31">
        <f t="shared" si="15"/>
        <v>0.1015325525666</v>
      </c>
      <c r="T53" s="31">
        <f t="shared" si="15"/>
        <v>0</v>
      </c>
      <c r="U53" s="31">
        <f t="shared" si="15"/>
        <v>0</v>
      </c>
      <c r="V53" s="31">
        <f t="shared" si="15"/>
        <v>0.45852969326620002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45.505503234010249</v>
      </c>
      <c r="AC53" s="31">
        <f t="shared" si="15"/>
        <v>3.668381520563802</v>
      </c>
      <c r="AD53" s="31">
        <f t="shared" si="15"/>
        <v>0.1450102495666</v>
      </c>
      <c r="AE53" s="31">
        <f t="shared" si="15"/>
        <v>0</v>
      </c>
      <c r="AF53" s="31">
        <f t="shared" si="15"/>
        <v>46.987429224173397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53.467785881100923</v>
      </c>
      <c r="AM53" s="31">
        <f t="shared" si="15"/>
        <v>4.5664887941982988</v>
      </c>
      <c r="AN53" s="31">
        <f t="shared" si="15"/>
        <v>0</v>
      </c>
      <c r="AO53" s="31">
        <f t="shared" si="15"/>
        <v>0</v>
      </c>
      <c r="AP53" s="31">
        <f t="shared" si="15"/>
        <v>26.051457650545974</v>
      </c>
      <c r="AQ53" s="31">
        <f t="shared" si="15"/>
        <v>0</v>
      </c>
      <c r="AR53" s="31">
        <f t="shared" si="15"/>
        <v>8.6732333300000008E-5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16.343709375520401</v>
      </c>
      <c r="AW53" s="31">
        <f t="shared" si="15"/>
        <v>2.7273830505985992</v>
      </c>
      <c r="AX53" s="31">
        <f t="shared" si="15"/>
        <v>0</v>
      </c>
      <c r="AY53" s="31">
        <f t="shared" si="15"/>
        <v>0</v>
      </c>
      <c r="AZ53" s="31">
        <f t="shared" si="15"/>
        <v>16.969219616624493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5.9611791048577212</v>
      </c>
      <c r="BG53" s="31">
        <f t="shared" si="15"/>
        <v>1.0265942267329999</v>
      </c>
      <c r="BH53" s="31">
        <f t="shared" si="15"/>
        <v>0</v>
      </c>
      <c r="BI53" s="31">
        <f t="shared" si="15"/>
        <v>0</v>
      </c>
      <c r="BJ53" s="31">
        <f t="shared" si="15"/>
        <v>4.6197934055306984</v>
      </c>
      <c r="BK53" s="31">
        <f t="shared" si="15"/>
        <v>234.43584406989712</v>
      </c>
    </row>
    <row r="54" spans="1:67" ht="2.25" customHeight="1" x14ac:dyDescent="0.2">
      <c r="A54" s="16"/>
      <c r="B54" s="20"/>
      <c r="C54" s="75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7"/>
    </row>
    <row r="55" spans="1:67" x14ac:dyDescent="0.2">
      <c r="A55" s="16" t="s">
        <v>4</v>
      </c>
      <c r="B55" s="19" t="s">
        <v>9</v>
      </c>
      <c r="C55" s="75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7"/>
    </row>
    <row r="56" spans="1:67" x14ac:dyDescent="0.2">
      <c r="A56" s="16" t="s">
        <v>76</v>
      </c>
      <c r="B56" s="20" t="s">
        <v>18</v>
      </c>
      <c r="C56" s="75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7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47.576300000000003</v>
      </c>
      <c r="AS57" s="35">
        <v>0</v>
      </c>
      <c r="AT57" s="35">
        <v>0</v>
      </c>
      <c r="AU57" s="35">
        <v>0</v>
      </c>
      <c r="AV57" s="35">
        <v>20.177500000000002</v>
      </c>
      <c r="AW57" s="35">
        <v>2.4482264848039397</v>
      </c>
      <c r="AX57" s="35">
        <v>0</v>
      </c>
      <c r="AY57" s="35">
        <v>0</v>
      </c>
      <c r="AZ57" s="35">
        <v>13.237500000000001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8.4509999999999987</v>
      </c>
      <c r="BG57" s="35">
        <v>0.23730000000000001</v>
      </c>
      <c r="BH57" s="35">
        <v>0</v>
      </c>
      <c r="BI57" s="35">
        <v>0</v>
      </c>
      <c r="BJ57" s="35">
        <v>2.8105999999999995</v>
      </c>
      <c r="BK57" s="34">
        <f>SUM(C57:BJ57)</f>
        <v>94.938426484803941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47.576300000000003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20.177500000000002</v>
      </c>
      <c r="AW58" s="31">
        <f t="shared" si="16"/>
        <v>2.4482264848039397</v>
      </c>
      <c r="AX58" s="31">
        <f t="shared" si="16"/>
        <v>0</v>
      </c>
      <c r="AY58" s="31">
        <f t="shared" si="16"/>
        <v>0</v>
      </c>
      <c r="AZ58" s="31">
        <f t="shared" si="16"/>
        <v>13.237500000000001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8.4509999999999987</v>
      </c>
      <c r="BG58" s="31">
        <f t="shared" si="16"/>
        <v>0.23730000000000001</v>
      </c>
      <c r="BH58" s="31">
        <f t="shared" si="16"/>
        <v>0</v>
      </c>
      <c r="BI58" s="31">
        <f t="shared" si="16"/>
        <v>0</v>
      </c>
      <c r="BJ58" s="31">
        <f t="shared" si="16"/>
        <v>2.8105999999999995</v>
      </c>
      <c r="BK58" s="34">
        <f>SUM(BK57)</f>
        <v>94.938426484803941</v>
      </c>
    </row>
    <row r="59" spans="1:67" x14ac:dyDescent="0.2">
      <c r="A59" s="16" t="s">
        <v>77</v>
      </c>
      <c r="B59" s="20" t="s">
        <v>19</v>
      </c>
      <c r="C59" s="75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7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47.576300000000003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20.177500000000002</v>
      </c>
      <c r="AW62" s="33">
        <f t="shared" si="18"/>
        <v>2.4482264848039397</v>
      </c>
      <c r="AX62" s="33">
        <f t="shared" si="18"/>
        <v>0</v>
      </c>
      <c r="AY62" s="33">
        <f t="shared" si="18"/>
        <v>0</v>
      </c>
      <c r="AZ62" s="33">
        <f t="shared" si="18"/>
        <v>13.237500000000001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8.4509999999999987</v>
      </c>
      <c r="BG62" s="33">
        <f t="shared" si="18"/>
        <v>0.23730000000000001</v>
      </c>
      <c r="BH62" s="33">
        <f t="shared" si="18"/>
        <v>0</v>
      </c>
      <c r="BI62" s="33">
        <f t="shared" si="18"/>
        <v>0</v>
      </c>
      <c r="BJ62" s="33">
        <f t="shared" si="18"/>
        <v>2.8105999999999995</v>
      </c>
      <c r="BK62" s="33">
        <f>BK61+BK58</f>
        <v>94.938426484803941</v>
      </c>
      <c r="BL62" s="37"/>
      <c r="BM62" s="60"/>
    </row>
    <row r="63" spans="1:67" ht="4.5" customHeight="1" x14ac:dyDescent="0.2">
      <c r="A63" s="16"/>
      <c r="B63" s="20"/>
      <c r="C63" s="75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7"/>
    </row>
    <row r="64" spans="1:67" x14ac:dyDescent="0.2">
      <c r="A64" s="16" t="s">
        <v>20</v>
      </c>
      <c r="B64" s="19" t="s">
        <v>21</v>
      </c>
      <c r="C64" s="75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7"/>
    </row>
    <row r="65" spans="1:65" x14ac:dyDescent="0.2">
      <c r="A65" s="16" t="s">
        <v>76</v>
      </c>
      <c r="B65" s="20" t="s">
        <v>22</v>
      </c>
      <c r="C65" s="75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7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5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7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235.96186722776991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52.240284523740812</v>
      </c>
      <c r="I69" s="39">
        <f t="shared" si="20"/>
        <v>259.95550992339417</v>
      </c>
      <c r="J69" s="39">
        <f t="shared" si="20"/>
        <v>185.22504720486558</v>
      </c>
      <c r="K69" s="39">
        <f t="shared" si="20"/>
        <v>0</v>
      </c>
      <c r="L69" s="39">
        <f t="shared" si="20"/>
        <v>111.93903489517683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35.590237689195554</v>
      </c>
      <c r="S69" s="39">
        <f t="shared" si="20"/>
        <v>496.72195114231886</v>
      </c>
      <c r="T69" s="39">
        <f t="shared" si="20"/>
        <v>258.64456732376533</v>
      </c>
      <c r="U69" s="39">
        <f t="shared" si="20"/>
        <v>0</v>
      </c>
      <c r="V69" s="39">
        <f t="shared" si="20"/>
        <v>16.004679448720196</v>
      </c>
      <c r="W69" s="39">
        <f t="shared" si="20"/>
        <v>0</v>
      </c>
      <c r="X69" s="39">
        <f t="shared" si="20"/>
        <v>0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419.63206996741417</v>
      </c>
      <c r="AC69" s="39">
        <f t="shared" si="20"/>
        <v>112.29299120016741</v>
      </c>
      <c r="AD69" s="39">
        <f t="shared" si="20"/>
        <v>15.071827957232799</v>
      </c>
      <c r="AE69" s="39">
        <f t="shared" si="20"/>
        <v>0</v>
      </c>
      <c r="AF69" s="39">
        <f t="shared" si="20"/>
        <v>389.04827201781632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452.30494112471024</v>
      </c>
      <c r="AM69" s="39">
        <f t="shared" si="20"/>
        <v>63.392633999976503</v>
      </c>
      <c r="AN69" s="39">
        <f t="shared" si="20"/>
        <v>183.79802823696446</v>
      </c>
      <c r="AO69" s="39">
        <f t="shared" si="20"/>
        <v>0</v>
      </c>
      <c r="AP69" s="39">
        <f t="shared" si="20"/>
        <v>217.31505026770682</v>
      </c>
      <c r="AQ69" s="39">
        <f t="shared" si="20"/>
        <v>0</v>
      </c>
      <c r="AR69" s="39">
        <f t="shared" si="20"/>
        <v>47.5769190558999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471.98542859227177</v>
      </c>
      <c r="AW69" s="39">
        <f t="shared" si="20"/>
        <v>169.52042099426177</v>
      </c>
      <c r="AX69" s="39">
        <f t="shared" si="20"/>
        <v>19.952357187033201</v>
      </c>
      <c r="AY69" s="39">
        <f t="shared" si="20"/>
        <v>0</v>
      </c>
      <c r="AZ69" s="39">
        <f t="shared" si="20"/>
        <v>243.56583888693993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127.36472605888355</v>
      </c>
      <c r="BG69" s="39">
        <f t="shared" si="20"/>
        <v>14.101202810124798</v>
      </c>
      <c r="BH69" s="39">
        <f t="shared" si="20"/>
        <v>33.681318920866296</v>
      </c>
      <c r="BI69" s="39">
        <f t="shared" si="20"/>
        <v>0</v>
      </c>
      <c r="BJ69" s="39">
        <f t="shared" si="20"/>
        <v>39.344149144143302</v>
      </c>
      <c r="BK69" s="39">
        <f>BK28+BK47+BK53+BK62+BK67</f>
        <v>4672.2313558013602</v>
      </c>
      <c r="BL69" s="37"/>
      <c r="BM69" s="44"/>
    </row>
    <row r="70" spans="1:65" ht="4.5" customHeight="1" x14ac:dyDescent="0.2">
      <c r="A70" s="16"/>
      <c r="B70" s="25"/>
      <c r="C70" s="89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90"/>
    </row>
    <row r="71" spans="1:65" ht="14.25" customHeight="1" x14ac:dyDescent="0.3">
      <c r="A71" s="16" t="s">
        <v>5</v>
      </c>
      <c r="B71" s="26" t="s">
        <v>24</v>
      </c>
      <c r="C71" s="89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90"/>
    </row>
    <row r="72" spans="1:65" x14ac:dyDescent="0.2">
      <c r="A72" s="16"/>
      <c r="B72" s="29" t="s">
        <v>112</v>
      </c>
      <c r="C72" s="35">
        <v>0</v>
      </c>
      <c r="D72" s="35">
        <v>0.85512785646659994</v>
      </c>
      <c r="E72" s="35">
        <v>0</v>
      </c>
      <c r="F72" s="35">
        <v>0</v>
      </c>
      <c r="G72" s="35">
        <v>0</v>
      </c>
      <c r="H72" s="35">
        <v>2.3550560553533959</v>
      </c>
      <c r="I72" s="35">
        <v>0.1032362555333</v>
      </c>
      <c r="J72" s="35">
        <v>0</v>
      </c>
      <c r="K72" s="35">
        <v>0</v>
      </c>
      <c r="L72" s="35">
        <v>0.53393685873270003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2.2006498084615917</v>
      </c>
      <c r="S72" s="35">
        <v>2.2430525E-2</v>
      </c>
      <c r="T72" s="35">
        <v>0</v>
      </c>
      <c r="U72" s="35">
        <v>0</v>
      </c>
      <c r="V72" s="35">
        <v>0.52358640993260008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14.356727054709403</v>
      </c>
      <c r="AC72" s="35">
        <v>0.22845825776630002</v>
      </c>
      <c r="AD72" s="35">
        <v>0</v>
      </c>
      <c r="AE72" s="35">
        <v>0</v>
      </c>
      <c r="AF72" s="35">
        <v>3.9479348298977035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10.505965720739225</v>
      </c>
      <c r="AM72" s="35">
        <v>0.20515251419970001</v>
      </c>
      <c r="AN72" s="35">
        <v>0</v>
      </c>
      <c r="AO72" s="35">
        <v>0</v>
      </c>
      <c r="AP72" s="35">
        <v>1.6710371030327003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5.5930350556129405</v>
      </c>
      <c r="AW72" s="35">
        <v>9.6424961866399997E-2</v>
      </c>
      <c r="AX72" s="35">
        <v>0</v>
      </c>
      <c r="AY72" s="35">
        <v>0</v>
      </c>
      <c r="AZ72" s="35">
        <v>1.6519576090323003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2.2671560208028194</v>
      </c>
      <c r="BG72" s="35">
        <v>3.6710890266599995E-2</v>
      </c>
      <c r="BH72" s="35">
        <v>0</v>
      </c>
      <c r="BI72" s="35">
        <v>0</v>
      </c>
      <c r="BJ72" s="35">
        <v>2.81362253333E-2</v>
      </c>
      <c r="BK72" s="34">
        <f>SUM(C72:BJ72)</f>
        <v>47.18272001273958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0.85512785646659994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2.3550560553533959</v>
      </c>
      <c r="I73" s="31">
        <f t="shared" si="21"/>
        <v>0.1032362555333</v>
      </c>
      <c r="J73" s="31">
        <f t="shared" si="21"/>
        <v>0</v>
      </c>
      <c r="K73" s="31">
        <f t="shared" si="21"/>
        <v>0</v>
      </c>
      <c r="L73" s="31">
        <f t="shared" si="21"/>
        <v>0.53393685873270003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2.2006498084615917</v>
      </c>
      <c r="S73" s="31">
        <f t="shared" si="21"/>
        <v>2.2430525E-2</v>
      </c>
      <c r="T73" s="31">
        <f t="shared" si="21"/>
        <v>0</v>
      </c>
      <c r="U73" s="31">
        <f t="shared" si="21"/>
        <v>0</v>
      </c>
      <c r="V73" s="31">
        <f t="shared" si="21"/>
        <v>0.52358640993260008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14.356727054709403</v>
      </c>
      <c r="AC73" s="31">
        <f t="shared" si="21"/>
        <v>0.22845825776630002</v>
      </c>
      <c r="AD73" s="31">
        <f t="shared" si="21"/>
        <v>0</v>
      </c>
      <c r="AE73" s="31">
        <f t="shared" si="21"/>
        <v>0</v>
      </c>
      <c r="AF73" s="31">
        <f t="shared" si="21"/>
        <v>3.9479348298977035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10.505965720739225</v>
      </c>
      <c r="AM73" s="31">
        <f t="shared" si="21"/>
        <v>0.20515251419970001</v>
      </c>
      <c r="AN73" s="31">
        <f t="shared" si="21"/>
        <v>0</v>
      </c>
      <c r="AO73" s="31">
        <f t="shared" si="21"/>
        <v>0</v>
      </c>
      <c r="AP73" s="31">
        <f t="shared" si="21"/>
        <v>1.6710371030327003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5.5930350556129405</v>
      </c>
      <c r="AW73" s="31">
        <f t="shared" si="21"/>
        <v>9.6424961866399997E-2</v>
      </c>
      <c r="AX73" s="31">
        <f t="shared" si="21"/>
        <v>0</v>
      </c>
      <c r="AY73" s="31">
        <f t="shared" si="21"/>
        <v>0</v>
      </c>
      <c r="AZ73" s="31">
        <f t="shared" si="21"/>
        <v>1.6519576090323003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2.2671560208028194</v>
      </c>
      <c r="BG73" s="31">
        <f t="shared" si="21"/>
        <v>3.6710890266599995E-2</v>
      </c>
      <c r="BH73" s="31">
        <f t="shared" si="21"/>
        <v>0</v>
      </c>
      <c r="BI73" s="31">
        <f t="shared" si="21"/>
        <v>0</v>
      </c>
      <c r="BJ73" s="31">
        <f t="shared" si="21"/>
        <v>2.81362253333E-2</v>
      </c>
      <c r="BK73" s="34">
        <f>SUM(BK72)</f>
        <v>47.18272001273958</v>
      </c>
      <c r="BL73" s="37"/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  <c r="BL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4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workbookViewId="0"/>
  </sheetViews>
  <sheetFormatPr defaultRowHeight="12.75" x14ac:dyDescent="0.2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 x14ac:dyDescent="0.2">
      <c r="B2" s="91" t="s">
        <v>130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17.25" customHeight="1" x14ac:dyDescent="0.2">
      <c r="B3" s="91" t="s">
        <v>113</v>
      </c>
      <c r="C3" s="92"/>
      <c r="D3" s="92"/>
      <c r="E3" s="92"/>
      <c r="F3" s="92"/>
      <c r="G3" s="92"/>
      <c r="H3" s="92"/>
      <c r="I3" s="92"/>
      <c r="J3" s="92"/>
      <c r="K3" s="92"/>
      <c r="L3" s="93"/>
    </row>
    <row r="4" spans="2:12" ht="30" x14ac:dyDescent="0.2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 x14ac:dyDescent="0.2">
      <c r="B5" s="49">
        <v>1</v>
      </c>
      <c r="C5" s="50" t="s">
        <v>39</v>
      </c>
      <c r="D5" s="51">
        <v>0</v>
      </c>
      <c r="E5" s="51">
        <v>0</v>
      </c>
      <c r="F5" s="51">
        <v>0.22305550326569998</v>
      </c>
      <c r="G5" s="51">
        <v>7.1060785331999998E-3</v>
      </c>
      <c r="H5" s="51">
        <v>0</v>
      </c>
      <c r="I5" s="62">
        <v>0</v>
      </c>
      <c r="J5" s="52">
        <v>0</v>
      </c>
      <c r="K5" s="52">
        <f>SUM(D5:J5)</f>
        <v>0.23016158179889998</v>
      </c>
      <c r="L5" s="51">
        <v>1.4529380000000001E-4</v>
      </c>
    </row>
    <row r="6" spans="2:12" x14ac:dyDescent="0.2">
      <c r="B6" s="49">
        <v>2</v>
      </c>
      <c r="C6" s="53" t="s">
        <v>40</v>
      </c>
      <c r="D6" s="51">
        <v>1.517078219664</v>
      </c>
      <c r="E6" s="51">
        <v>13.067347934531496</v>
      </c>
      <c r="F6" s="51">
        <v>26.670105997054339</v>
      </c>
      <c r="G6" s="51">
        <v>2.0209254101829934</v>
      </c>
      <c r="H6" s="51">
        <v>0</v>
      </c>
      <c r="I6" s="51">
        <v>0.50060000000000004</v>
      </c>
      <c r="J6" s="52">
        <v>0</v>
      </c>
      <c r="K6" s="52">
        <f t="shared" ref="K6:K41" si="0">SUM(D6:J6)</f>
        <v>43.776057561432829</v>
      </c>
      <c r="L6" s="51">
        <v>0.45087912045689987</v>
      </c>
    </row>
    <row r="7" spans="2:12" x14ac:dyDescent="0.2">
      <c r="B7" s="49">
        <v>3</v>
      </c>
      <c r="C7" s="50" t="s">
        <v>41</v>
      </c>
      <c r="D7" s="51">
        <v>1.42409908999E-2</v>
      </c>
      <c r="E7" s="51">
        <v>5.6731399999999997E-5</v>
      </c>
      <c r="F7" s="51">
        <v>0.59348305486469977</v>
      </c>
      <c r="G7" s="51">
        <v>9.9530764000000001E-3</v>
      </c>
      <c r="H7" s="51">
        <v>0</v>
      </c>
      <c r="I7" s="51">
        <v>4.8999999999999998E-3</v>
      </c>
      <c r="J7" s="52">
        <v>0</v>
      </c>
      <c r="K7" s="52">
        <f t="shared" si="0"/>
        <v>0.62263385356459977</v>
      </c>
      <c r="L7" s="51">
        <v>8.3303582099799989E-2</v>
      </c>
    </row>
    <row r="8" spans="2:12" x14ac:dyDescent="0.2">
      <c r="B8" s="49">
        <v>4</v>
      </c>
      <c r="C8" s="53" t="s">
        <v>42</v>
      </c>
      <c r="D8" s="51">
        <v>3.4477441091317016</v>
      </c>
      <c r="E8" s="51">
        <v>0.51281459936559992</v>
      </c>
      <c r="F8" s="51">
        <v>12.305880813923199</v>
      </c>
      <c r="G8" s="51">
        <v>2.7262842921966999</v>
      </c>
      <c r="H8" s="51">
        <v>0</v>
      </c>
      <c r="I8" s="51">
        <v>0.2596</v>
      </c>
      <c r="J8" s="52">
        <v>0</v>
      </c>
      <c r="K8" s="52">
        <f t="shared" si="0"/>
        <v>19.252323814617199</v>
      </c>
      <c r="L8" s="51">
        <v>0.57875172635799976</v>
      </c>
    </row>
    <row r="9" spans="2:12" x14ac:dyDescent="0.2">
      <c r="B9" s="49">
        <v>5</v>
      </c>
      <c r="C9" s="53" t="s">
        <v>43</v>
      </c>
      <c r="D9" s="51">
        <v>1.1946543411967006</v>
      </c>
      <c r="E9" s="51">
        <v>0.9127112005978999</v>
      </c>
      <c r="F9" s="51">
        <v>38.803910010484067</v>
      </c>
      <c r="G9" s="51">
        <v>6.276787392171296</v>
      </c>
      <c r="H9" s="51">
        <v>0</v>
      </c>
      <c r="I9" s="51">
        <v>1.2567000000000002</v>
      </c>
      <c r="J9" s="52">
        <v>0</v>
      </c>
      <c r="K9" s="52">
        <f t="shared" si="0"/>
        <v>48.444762944449963</v>
      </c>
      <c r="L9" s="51">
        <v>0.88771884282109925</v>
      </c>
    </row>
    <row r="10" spans="2:12" x14ac:dyDescent="0.2">
      <c r="B10" s="49">
        <v>6</v>
      </c>
      <c r="C10" s="53" t="s">
        <v>44</v>
      </c>
      <c r="D10" s="51">
        <v>0.46078124199950005</v>
      </c>
      <c r="E10" s="51">
        <v>1.4814336943657003</v>
      </c>
      <c r="F10" s="51">
        <v>16.600024211499438</v>
      </c>
      <c r="G10" s="51">
        <v>1.7822079304306995</v>
      </c>
      <c r="H10" s="51">
        <v>0</v>
      </c>
      <c r="I10" s="51">
        <v>0.21110000000000001</v>
      </c>
      <c r="J10" s="52">
        <v>0</v>
      </c>
      <c r="K10" s="52">
        <f t="shared" si="0"/>
        <v>20.535547078295338</v>
      </c>
      <c r="L10" s="51">
        <v>0.37076768296389967</v>
      </c>
    </row>
    <row r="11" spans="2:12" x14ac:dyDescent="0.2">
      <c r="B11" s="49">
        <v>7</v>
      </c>
      <c r="C11" s="53" t="s">
        <v>45</v>
      </c>
      <c r="D11" s="51">
        <v>23.001439647229397</v>
      </c>
      <c r="E11" s="51">
        <v>8.5365353322954043</v>
      </c>
      <c r="F11" s="51">
        <v>31.601087937108012</v>
      </c>
      <c r="G11" s="51">
        <v>6.9470597772418046</v>
      </c>
      <c r="H11" s="51">
        <v>0</v>
      </c>
      <c r="I11" s="62">
        <v>0</v>
      </c>
      <c r="J11" s="52">
        <v>0</v>
      </c>
      <c r="K11" s="52">
        <f t="shared" si="0"/>
        <v>70.086122693874614</v>
      </c>
      <c r="L11" s="51">
        <v>0.53496284962620066</v>
      </c>
    </row>
    <row r="12" spans="2:12" x14ac:dyDescent="0.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62">
        <v>0</v>
      </c>
      <c r="J12" s="52">
        <v>0</v>
      </c>
      <c r="K12" s="52">
        <f t="shared" si="0"/>
        <v>0</v>
      </c>
      <c r="L12" s="51">
        <v>0</v>
      </c>
    </row>
    <row r="13" spans="2:12" x14ac:dyDescent="0.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62">
        <v>0</v>
      </c>
      <c r="J13" s="52">
        <v>0</v>
      </c>
      <c r="K13" s="52">
        <f t="shared" si="0"/>
        <v>0</v>
      </c>
      <c r="L13" s="51">
        <v>0</v>
      </c>
    </row>
    <row r="14" spans="2:12" x14ac:dyDescent="0.2">
      <c r="B14" s="49">
        <v>10</v>
      </c>
      <c r="C14" s="53" t="s">
        <v>48</v>
      </c>
      <c r="D14" s="51">
        <v>0.13011952993269998</v>
      </c>
      <c r="E14" s="51">
        <v>0.34286903846619998</v>
      </c>
      <c r="F14" s="51">
        <v>8.3357432312371085</v>
      </c>
      <c r="G14" s="51">
        <v>1.296593650896499</v>
      </c>
      <c r="H14" s="51">
        <v>0</v>
      </c>
      <c r="I14" s="51">
        <v>0.127</v>
      </c>
      <c r="J14" s="52">
        <v>0</v>
      </c>
      <c r="K14" s="52">
        <f t="shared" si="0"/>
        <v>10.232325450532509</v>
      </c>
      <c r="L14" s="51">
        <v>0.41338025446370008</v>
      </c>
    </row>
    <row r="15" spans="2:12" x14ac:dyDescent="0.2">
      <c r="B15" s="49">
        <v>11</v>
      </c>
      <c r="C15" s="53" t="s">
        <v>49</v>
      </c>
      <c r="D15" s="51">
        <v>169.95311216662498</v>
      </c>
      <c r="E15" s="51">
        <v>14.550033898692911</v>
      </c>
      <c r="F15" s="51">
        <v>92.234302716032104</v>
      </c>
      <c r="G15" s="51">
        <v>12.352353310783398</v>
      </c>
      <c r="H15" s="51">
        <v>0</v>
      </c>
      <c r="I15" s="51">
        <v>1.1416999999999999</v>
      </c>
      <c r="J15" s="52">
        <v>0</v>
      </c>
      <c r="K15" s="52">
        <f t="shared" si="0"/>
        <v>290.23150209213338</v>
      </c>
      <c r="L15" s="51">
        <v>2.243204603445212</v>
      </c>
    </row>
    <row r="16" spans="2:12" x14ac:dyDescent="0.2">
      <c r="B16" s="49">
        <v>12</v>
      </c>
      <c r="C16" s="53" t="s">
        <v>50</v>
      </c>
      <c r="D16" s="51">
        <v>75.009261252727555</v>
      </c>
      <c r="E16" s="51">
        <v>8.8077664645630946</v>
      </c>
      <c r="F16" s="51">
        <v>45.823272163594382</v>
      </c>
      <c r="G16" s="51">
        <v>5.2724599050150012</v>
      </c>
      <c r="H16" s="51">
        <v>0</v>
      </c>
      <c r="I16" s="51">
        <v>0.76669999999999994</v>
      </c>
      <c r="J16" s="52">
        <v>0</v>
      </c>
      <c r="K16" s="52">
        <f t="shared" si="0"/>
        <v>135.67945978590004</v>
      </c>
      <c r="L16" s="51">
        <v>1.3326477319565986</v>
      </c>
    </row>
    <row r="17" spans="2:12" x14ac:dyDescent="0.2">
      <c r="B17" s="49">
        <v>13</v>
      </c>
      <c r="C17" s="53" t="s">
        <v>51</v>
      </c>
      <c r="D17" s="51">
        <v>8.8644614832300003E-2</v>
      </c>
      <c r="E17" s="51">
        <v>0.36968180513249993</v>
      </c>
      <c r="F17" s="51">
        <v>17.965481200981412</v>
      </c>
      <c r="G17" s="51">
        <v>1.1558232403967992</v>
      </c>
      <c r="H17" s="51">
        <v>0</v>
      </c>
      <c r="I17" s="51">
        <v>7.8299999999999995E-2</v>
      </c>
      <c r="J17" s="52">
        <v>0</v>
      </c>
      <c r="K17" s="52">
        <f t="shared" si="0"/>
        <v>19.657930861343008</v>
      </c>
      <c r="L17" s="51">
        <v>0.35223135379490011</v>
      </c>
    </row>
    <row r="18" spans="2:12" x14ac:dyDescent="0.2">
      <c r="B18" s="49">
        <v>14</v>
      </c>
      <c r="C18" s="53" t="s">
        <v>52</v>
      </c>
      <c r="D18" s="51">
        <v>0.17168714039919999</v>
      </c>
      <c r="E18" s="51">
        <v>0.25032127563270001</v>
      </c>
      <c r="F18" s="51">
        <v>8.6967174598968029</v>
      </c>
      <c r="G18" s="51">
        <v>0.66803598486409987</v>
      </c>
      <c r="H18" s="51">
        <v>0</v>
      </c>
      <c r="I18" s="51">
        <v>1.35E-2</v>
      </c>
      <c r="J18" s="52">
        <v>0</v>
      </c>
      <c r="K18" s="52">
        <f t="shared" si="0"/>
        <v>9.8002618607928031</v>
      </c>
      <c r="L18" s="51">
        <v>4.3686000865600011E-2</v>
      </c>
    </row>
    <row r="19" spans="2:12" x14ac:dyDescent="0.2">
      <c r="B19" s="49">
        <v>15</v>
      </c>
      <c r="C19" s="53" t="s">
        <v>53</v>
      </c>
      <c r="D19" s="51">
        <v>2.8308441213311992</v>
      </c>
      <c r="E19" s="51">
        <v>0.57422419496489996</v>
      </c>
      <c r="F19" s="51">
        <v>30.431405662182513</v>
      </c>
      <c r="G19" s="51">
        <v>3.555478171184308</v>
      </c>
      <c r="H19" s="51">
        <v>0</v>
      </c>
      <c r="I19" s="51">
        <v>2.86E-2</v>
      </c>
      <c r="J19" s="52">
        <v>0</v>
      </c>
      <c r="K19" s="52">
        <f t="shared" si="0"/>
        <v>37.420552149662917</v>
      </c>
      <c r="L19" s="51">
        <v>0.45649256142630001</v>
      </c>
    </row>
    <row r="20" spans="2:12" x14ac:dyDescent="0.2">
      <c r="B20" s="49">
        <v>16</v>
      </c>
      <c r="C20" s="53" t="s">
        <v>54</v>
      </c>
      <c r="D20" s="51">
        <v>142.14153723601979</v>
      </c>
      <c r="E20" s="51">
        <v>31.202173256021212</v>
      </c>
      <c r="F20" s="51">
        <v>139.34141890863523</v>
      </c>
      <c r="G20" s="51">
        <v>13.44843985995859</v>
      </c>
      <c r="H20" s="51">
        <v>0</v>
      </c>
      <c r="I20" s="51">
        <v>3.5217000000000001</v>
      </c>
      <c r="J20" s="52">
        <v>0</v>
      </c>
      <c r="K20" s="52">
        <f t="shared" si="0"/>
        <v>329.65526926063484</v>
      </c>
      <c r="L20" s="51">
        <v>4.0569015062042926</v>
      </c>
    </row>
    <row r="21" spans="2:12" x14ac:dyDescent="0.2">
      <c r="B21" s="49">
        <v>17</v>
      </c>
      <c r="C21" s="53" t="s">
        <v>55</v>
      </c>
      <c r="D21" s="51">
        <v>38.470430242330004</v>
      </c>
      <c r="E21" s="51">
        <v>2.7197714076309993</v>
      </c>
      <c r="F21" s="51">
        <v>38.397830544778941</v>
      </c>
      <c r="G21" s="51">
        <v>5.406100559881299</v>
      </c>
      <c r="H21" s="51">
        <v>0</v>
      </c>
      <c r="I21" s="51">
        <v>0.73429999999999995</v>
      </c>
      <c r="J21" s="52">
        <v>0</v>
      </c>
      <c r="K21" s="52">
        <f t="shared" si="0"/>
        <v>85.728432754621252</v>
      </c>
      <c r="L21" s="51">
        <v>0.78406866672029996</v>
      </c>
    </row>
    <row r="22" spans="2:12" x14ac:dyDescent="0.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62">
        <v>0</v>
      </c>
      <c r="J22" s="52">
        <v>0</v>
      </c>
      <c r="K22" s="52">
        <f t="shared" si="0"/>
        <v>0</v>
      </c>
      <c r="L22" s="51">
        <v>0</v>
      </c>
    </row>
    <row r="23" spans="2:12" x14ac:dyDescent="0.2">
      <c r="B23" s="49">
        <v>19</v>
      </c>
      <c r="C23" s="53" t="s">
        <v>57</v>
      </c>
      <c r="D23" s="51">
        <v>12.394248285589912</v>
      </c>
      <c r="E23" s="51">
        <v>15.549787403920696</v>
      </c>
      <c r="F23" s="51">
        <v>86.386120778978494</v>
      </c>
      <c r="G23" s="51">
        <v>14.313090454108043</v>
      </c>
      <c r="H23" s="51">
        <v>0</v>
      </c>
      <c r="I23" s="51">
        <v>1.9227000000000001</v>
      </c>
      <c r="J23" s="52">
        <v>0</v>
      </c>
      <c r="K23" s="52">
        <f t="shared" si="0"/>
        <v>130.56594692259713</v>
      </c>
      <c r="L23" s="51">
        <v>1.2057575366798032</v>
      </c>
    </row>
    <row r="24" spans="2:12" x14ac:dyDescent="0.2">
      <c r="B24" s="49">
        <v>20</v>
      </c>
      <c r="C24" s="53" t="s">
        <v>58</v>
      </c>
      <c r="D24" s="51">
        <v>582.06585691139094</v>
      </c>
      <c r="E24" s="51">
        <v>208.57348020079448</v>
      </c>
      <c r="F24" s="51">
        <v>798.12487667457856</v>
      </c>
      <c r="G24" s="51">
        <v>67.073252064078488</v>
      </c>
      <c r="H24" s="51">
        <v>0</v>
      </c>
      <c r="I24" s="51">
        <v>64.37662648480395</v>
      </c>
      <c r="J24" s="52">
        <v>0</v>
      </c>
      <c r="K24" s="52">
        <f t="shared" si="0"/>
        <v>1720.2140923356465</v>
      </c>
      <c r="L24" s="51">
        <v>14.046395914721161</v>
      </c>
    </row>
    <row r="25" spans="2:12" x14ac:dyDescent="0.2">
      <c r="B25" s="49">
        <v>21</v>
      </c>
      <c r="C25" s="50" t="s">
        <v>59</v>
      </c>
      <c r="D25" s="51">
        <v>2.0322344665E-3</v>
      </c>
      <c r="E25" s="51">
        <v>1.929359666E-4</v>
      </c>
      <c r="F25" s="51">
        <v>0.42186528546280017</v>
      </c>
      <c r="G25" s="51">
        <v>8.4437980433199999E-2</v>
      </c>
      <c r="H25" s="51">
        <v>0</v>
      </c>
      <c r="I25" s="62">
        <v>0</v>
      </c>
      <c r="J25" s="52">
        <v>0</v>
      </c>
      <c r="K25" s="52">
        <f t="shared" si="0"/>
        <v>0.50852843632910016</v>
      </c>
      <c r="L25" s="51">
        <v>2.0375258329999994E-3</v>
      </c>
    </row>
    <row r="26" spans="2:12" x14ac:dyDescent="0.2">
      <c r="B26" s="49">
        <v>22</v>
      </c>
      <c r="C26" s="53" t="s">
        <v>60</v>
      </c>
      <c r="D26" s="51">
        <v>2.4415718166599997E-2</v>
      </c>
      <c r="E26" s="51">
        <v>4.1889441666000003E-3</v>
      </c>
      <c r="F26" s="51">
        <v>0.89302856582739987</v>
      </c>
      <c r="G26" s="51">
        <v>9.3342699330000011E-3</v>
      </c>
      <c r="H26" s="51">
        <v>0</v>
      </c>
      <c r="I26" s="51">
        <v>0.3831</v>
      </c>
      <c r="J26" s="52">
        <v>0</v>
      </c>
      <c r="K26" s="52">
        <f t="shared" si="0"/>
        <v>1.3140674980935998</v>
      </c>
      <c r="L26" s="51">
        <v>1.61583087997E-2</v>
      </c>
    </row>
    <row r="27" spans="2:12" x14ac:dyDescent="0.2">
      <c r="B27" s="49">
        <v>23</v>
      </c>
      <c r="C27" s="50" t="s">
        <v>61</v>
      </c>
      <c r="D27" s="51">
        <v>0</v>
      </c>
      <c r="E27" s="51">
        <v>0</v>
      </c>
      <c r="F27" s="51">
        <v>9.8767999999999989E-4</v>
      </c>
      <c r="G27" s="51">
        <v>0</v>
      </c>
      <c r="H27" s="51">
        <v>0</v>
      </c>
      <c r="I27" s="62">
        <v>0</v>
      </c>
      <c r="J27" s="52">
        <v>0</v>
      </c>
      <c r="K27" s="52">
        <f t="shared" si="0"/>
        <v>9.8767999999999989E-4</v>
      </c>
      <c r="L27" s="51">
        <v>3.9931989999000004E-3</v>
      </c>
    </row>
    <row r="28" spans="2:12" x14ac:dyDescent="0.2">
      <c r="B28" s="49">
        <v>24</v>
      </c>
      <c r="C28" s="50" t="s">
        <v>62</v>
      </c>
      <c r="D28" s="51">
        <v>0.21396616783310002</v>
      </c>
      <c r="E28" s="51">
        <v>2.2898165333000002E-3</v>
      </c>
      <c r="F28" s="51">
        <v>2.4500172795610982</v>
      </c>
      <c r="G28" s="51">
        <v>5.6182933033200003E-2</v>
      </c>
      <c r="H28" s="51">
        <v>0</v>
      </c>
      <c r="I28" s="51">
        <v>0.1628</v>
      </c>
      <c r="J28" s="52">
        <v>0</v>
      </c>
      <c r="K28" s="52">
        <f t="shared" si="0"/>
        <v>2.885256196960698</v>
      </c>
      <c r="L28" s="51">
        <v>2.2487326499799998E-2</v>
      </c>
    </row>
    <row r="29" spans="2:12" x14ac:dyDescent="0.2">
      <c r="B29" s="49">
        <v>25</v>
      </c>
      <c r="C29" s="53" t="s">
        <v>63</v>
      </c>
      <c r="D29" s="51">
        <v>43.946439730125583</v>
      </c>
      <c r="E29" s="51">
        <v>5.943076141292301</v>
      </c>
      <c r="F29" s="51">
        <v>178.2904150194949</v>
      </c>
      <c r="G29" s="51">
        <v>14.007512182786355</v>
      </c>
      <c r="H29" s="51">
        <v>0</v>
      </c>
      <c r="I29" s="51">
        <v>3.6374</v>
      </c>
      <c r="J29" s="52">
        <v>0</v>
      </c>
      <c r="K29" s="52">
        <f t="shared" si="0"/>
        <v>245.82484307369913</v>
      </c>
      <c r="L29" s="51">
        <v>1.9717013164137016</v>
      </c>
    </row>
    <row r="30" spans="2:12" x14ac:dyDescent="0.2">
      <c r="B30" s="49">
        <v>26</v>
      </c>
      <c r="C30" s="53" t="s">
        <v>64</v>
      </c>
      <c r="D30" s="51">
        <v>20.339943920756095</v>
      </c>
      <c r="E30" s="51">
        <v>2.4615456361935988</v>
      </c>
      <c r="F30" s="51">
        <v>34.206422479765955</v>
      </c>
      <c r="G30" s="51">
        <v>6.993778253038605</v>
      </c>
      <c r="H30" s="51">
        <v>0</v>
      </c>
      <c r="I30" s="51">
        <v>0.87780000000000002</v>
      </c>
      <c r="J30" s="52">
        <v>0</v>
      </c>
      <c r="K30" s="52">
        <f t="shared" si="0"/>
        <v>64.879490289754244</v>
      </c>
      <c r="L30" s="51">
        <v>0.70618041495650008</v>
      </c>
    </row>
    <row r="31" spans="2:12" x14ac:dyDescent="0.2">
      <c r="B31" s="49">
        <v>27</v>
      </c>
      <c r="C31" s="53" t="s">
        <v>15</v>
      </c>
      <c r="D31" s="51">
        <v>1.4086000900000001E-2</v>
      </c>
      <c r="E31" s="51">
        <v>0</v>
      </c>
      <c r="F31" s="51">
        <v>2.0642484094619977</v>
      </c>
      <c r="G31" s="51">
        <v>1.9155238033E-2</v>
      </c>
      <c r="H31" s="51">
        <v>0</v>
      </c>
      <c r="I31" s="51">
        <v>1.5484999999999998</v>
      </c>
      <c r="J31" s="52">
        <v>0</v>
      </c>
      <c r="K31" s="52">
        <f t="shared" si="0"/>
        <v>3.6459896483949974</v>
      </c>
      <c r="L31" s="51">
        <v>8.0693097166299993E-2</v>
      </c>
    </row>
    <row r="32" spans="2:12" x14ac:dyDescent="0.2">
      <c r="B32" s="49">
        <v>28</v>
      </c>
      <c r="C32" s="53" t="s">
        <v>65</v>
      </c>
      <c r="D32" s="51">
        <v>4.5353035066600003E-2</v>
      </c>
      <c r="E32" s="51">
        <v>1.8800114666E-3</v>
      </c>
      <c r="F32" s="51">
        <v>0.90455258009440009</v>
      </c>
      <c r="G32" s="51">
        <v>4.1450324565899983E-2</v>
      </c>
      <c r="H32" s="51">
        <v>0</v>
      </c>
      <c r="I32" s="62">
        <v>0</v>
      </c>
      <c r="J32" s="52">
        <v>0</v>
      </c>
      <c r="K32" s="52">
        <f t="shared" si="0"/>
        <v>0.99323595119350017</v>
      </c>
      <c r="L32" s="51">
        <v>3.4975294766299993E-2</v>
      </c>
    </row>
    <row r="33" spans="2:13" x14ac:dyDescent="0.2">
      <c r="B33" s="49">
        <v>29</v>
      </c>
      <c r="C33" s="53" t="s">
        <v>66</v>
      </c>
      <c r="D33" s="51">
        <v>2.5005486958309997</v>
      </c>
      <c r="E33" s="51">
        <v>4.1904066974617002</v>
      </c>
      <c r="F33" s="51">
        <v>28.156198214706265</v>
      </c>
      <c r="G33" s="51">
        <v>2.8054118094540037</v>
      </c>
      <c r="H33" s="51">
        <v>0</v>
      </c>
      <c r="I33" s="51">
        <v>0.30430000000000001</v>
      </c>
      <c r="J33" s="52">
        <v>0</v>
      </c>
      <c r="K33" s="52">
        <f t="shared" si="0"/>
        <v>37.95686541745296</v>
      </c>
      <c r="L33" s="51">
        <v>1.280058711391201</v>
      </c>
    </row>
    <row r="34" spans="2:13" x14ac:dyDescent="0.2">
      <c r="B34" s="49">
        <v>30</v>
      </c>
      <c r="C34" s="53" t="s">
        <v>67</v>
      </c>
      <c r="D34" s="51">
        <v>6.6670332901265965</v>
      </c>
      <c r="E34" s="51">
        <v>1.8759433152625999</v>
      </c>
      <c r="F34" s="51">
        <v>52.975498557995593</v>
      </c>
      <c r="G34" s="51">
        <v>5.9406315326687968</v>
      </c>
      <c r="H34" s="51">
        <v>0</v>
      </c>
      <c r="I34" s="51">
        <v>1.5276000000000001</v>
      </c>
      <c r="J34" s="52">
        <v>0</v>
      </c>
      <c r="K34" s="52">
        <f t="shared" si="0"/>
        <v>68.986706696053602</v>
      </c>
      <c r="L34" s="51">
        <v>1.3090213566542992</v>
      </c>
    </row>
    <row r="35" spans="2:13" x14ac:dyDescent="0.2">
      <c r="B35" s="49">
        <v>31</v>
      </c>
      <c r="C35" s="50" t="s">
        <v>68</v>
      </c>
      <c r="D35" s="51">
        <v>0.3667586980666</v>
      </c>
      <c r="E35" s="51">
        <v>0.34568201333330001</v>
      </c>
      <c r="F35" s="51">
        <v>1.0875356165954007</v>
      </c>
      <c r="G35" s="51">
        <v>0.17584351099919998</v>
      </c>
      <c r="H35" s="51">
        <v>0</v>
      </c>
      <c r="I35" s="62">
        <v>0</v>
      </c>
      <c r="J35" s="52">
        <v>0</v>
      </c>
      <c r="K35" s="52">
        <f t="shared" si="0"/>
        <v>1.9758198389945008</v>
      </c>
      <c r="L35" s="51">
        <v>9.0505998999400011E-2</v>
      </c>
    </row>
    <row r="36" spans="2:13" x14ac:dyDescent="0.2">
      <c r="B36" s="49">
        <v>32</v>
      </c>
      <c r="C36" s="53" t="s">
        <v>69</v>
      </c>
      <c r="D36" s="51">
        <v>9.9660610919542982</v>
      </c>
      <c r="E36" s="51">
        <v>22.080797735158686</v>
      </c>
      <c r="F36" s="51">
        <v>77.196078381022318</v>
      </c>
      <c r="G36" s="51">
        <v>11.300248300078016</v>
      </c>
      <c r="H36" s="51">
        <v>0</v>
      </c>
      <c r="I36" s="51">
        <v>2.8804999999999996</v>
      </c>
      <c r="J36" s="52">
        <v>0</v>
      </c>
      <c r="K36" s="52">
        <f t="shared" si="0"/>
        <v>123.42368550821331</v>
      </c>
      <c r="L36" s="51">
        <v>4.5747091260560593</v>
      </c>
    </row>
    <row r="37" spans="2:13" x14ac:dyDescent="0.2">
      <c r="B37" s="49">
        <v>33</v>
      </c>
      <c r="C37" s="53" t="s">
        <v>114</v>
      </c>
      <c r="D37" s="51">
        <v>567.68005351103227</v>
      </c>
      <c r="E37" s="51">
        <v>11.334856034553502</v>
      </c>
      <c r="F37" s="51">
        <v>93.533404326224755</v>
      </c>
      <c r="G37" s="51">
        <v>9.1175127822277222</v>
      </c>
      <c r="H37" s="51">
        <v>0</v>
      </c>
      <c r="I37" s="51">
        <v>1.0852999999999999</v>
      </c>
      <c r="J37" s="52">
        <v>0</v>
      </c>
      <c r="K37" s="52">
        <f t="shared" si="0"/>
        <v>682.75112665403822</v>
      </c>
      <c r="L37" s="51">
        <v>2.8661081867057066</v>
      </c>
    </row>
    <row r="38" spans="2:13" x14ac:dyDescent="0.2">
      <c r="B38" s="49">
        <v>34</v>
      </c>
      <c r="C38" s="53" t="s">
        <v>70</v>
      </c>
      <c r="D38" s="51">
        <v>0.2885721759326999</v>
      </c>
      <c r="E38" s="51">
        <v>0.30042013409940005</v>
      </c>
      <c r="F38" s="51">
        <v>4.4703421998479982</v>
      </c>
      <c r="G38" s="51">
        <v>1.4806752625648003</v>
      </c>
      <c r="H38" s="51">
        <v>0</v>
      </c>
      <c r="I38" s="51">
        <v>6.1600000000000002E-2</v>
      </c>
      <c r="J38" s="52">
        <v>0</v>
      </c>
      <c r="K38" s="52">
        <f t="shared" si="0"/>
        <v>6.601609772444899</v>
      </c>
      <c r="L38" s="51">
        <v>1.32655060662E-2</v>
      </c>
    </row>
    <row r="39" spans="2:13" x14ac:dyDescent="0.2">
      <c r="B39" s="49">
        <v>35</v>
      </c>
      <c r="C39" s="53" t="s">
        <v>71</v>
      </c>
      <c r="D39" s="51">
        <v>27.857823106651036</v>
      </c>
      <c r="E39" s="51">
        <v>20.425755671418415</v>
      </c>
      <c r="F39" s="51">
        <v>178.23281813701843</v>
      </c>
      <c r="G39" s="51">
        <v>20.608470229251083</v>
      </c>
      <c r="H39" s="51">
        <v>0</v>
      </c>
      <c r="I39" s="51">
        <v>1.9939000000000002</v>
      </c>
      <c r="J39" s="52">
        <v>0</v>
      </c>
      <c r="K39" s="52">
        <f t="shared" si="0"/>
        <v>249.11876714433896</v>
      </c>
      <c r="L39" s="51">
        <v>2.1964190647637065</v>
      </c>
    </row>
    <row r="40" spans="2:13" x14ac:dyDescent="0.2">
      <c r="B40" s="49">
        <v>36</v>
      </c>
      <c r="C40" s="53" t="s">
        <v>72</v>
      </c>
      <c r="D40" s="51">
        <v>8.678085342866007</v>
      </c>
      <c r="E40" s="51">
        <v>2.3982339476321997</v>
      </c>
      <c r="F40" s="51">
        <v>13.769887091284238</v>
      </c>
      <c r="G40" s="51">
        <v>0.91727917836229989</v>
      </c>
      <c r="H40" s="51">
        <v>0</v>
      </c>
      <c r="I40" s="62">
        <v>0</v>
      </c>
      <c r="J40" s="52">
        <v>0</v>
      </c>
      <c r="K40" s="52">
        <f t="shared" si="0"/>
        <v>25.763485560144744</v>
      </c>
      <c r="L40" s="51">
        <v>0.43705879616179977</v>
      </c>
    </row>
    <row r="41" spans="2:13" x14ac:dyDescent="0.2">
      <c r="B41" s="49">
        <v>37</v>
      </c>
      <c r="C41" s="53" t="s">
        <v>73</v>
      </c>
      <c r="D41" s="51">
        <v>34.483121677990397</v>
      </c>
      <c r="E41" s="51">
        <v>10.664428694522609</v>
      </c>
      <c r="F41" s="51">
        <v>116.22238793664295</v>
      </c>
      <c r="G41" s="51">
        <v>16.565969124145681</v>
      </c>
      <c r="H41" s="51">
        <v>0</v>
      </c>
      <c r="I41" s="51">
        <v>5.5316000000000001</v>
      </c>
      <c r="J41" s="52">
        <v>0</v>
      </c>
      <c r="K41" s="52">
        <f t="shared" si="0"/>
        <v>183.46750743330162</v>
      </c>
      <c r="L41" s="51">
        <v>3.7360515541021035</v>
      </c>
    </row>
    <row r="42" spans="2:13" s="58" customFormat="1" ht="15" x14ac:dyDescent="0.2">
      <c r="B42" s="48" t="s">
        <v>11</v>
      </c>
      <c r="C42" s="54"/>
      <c r="D42" s="55">
        <f t="shared" ref="D42:L42" si="1">SUM(D5:D41)</f>
        <v>1775.9659744490657</v>
      </c>
      <c r="E42" s="56">
        <f>SUM(E5:E41)</f>
        <v>389.48070616743712</v>
      </c>
      <c r="F42" s="56">
        <f t="shared" si="1"/>
        <v>2177.4104046301013</v>
      </c>
      <c r="G42" s="56">
        <f>SUM(G5:G41)</f>
        <v>234.435844069898</v>
      </c>
      <c r="H42" s="57">
        <f t="shared" si="1"/>
        <v>0</v>
      </c>
      <c r="I42" s="57">
        <f t="shared" si="1"/>
        <v>94.938426484803955</v>
      </c>
      <c r="J42" s="57">
        <f t="shared" si="1"/>
        <v>0</v>
      </c>
      <c r="K42" s="57">
        <f t="shared" si="1"/>
        <v>4672.2313558013047</v>
      </c>
      <c r="L42" s="57">
        <f t="shared" si="1"/>
        <v>47.182720012739445</v>
      </c>
      <c r="M42" s="63"/>
    </row>
    <row r="43" spans="2:13" x14ac:dyDescent="0.2">
      <c r="B43" s="47" t="s">
        <v>89</v>
      </c>
      <c r="K43" s="61"/>
    </row>
    <row r="44" spans="2:13" x14ac:dyDescent="0.2">
      <c r="K44" s="59"/>
      <c r="L44" s="59"/>
      <c r="M44" s="61"/>
    </row>
    <row r="45" spans="2:13" s="59" customFormat="1" x14ac:dyDescent="0.2"/>
    <row r="46" spans="2:13" s="59" customFormat="1" x14ac:dyDescent="0.2"/>
    <row r="47" spans="2:13" s="59" customFormat="1" x14ac:dyDescent="0.2"/>
    <row r="48" spans="2:13" x14ac:dyDescent="0.2">
      <c r="I48" s="59"/>
    </row>
    <row r="49" spans="9:9" x14ac:dyDescent="0.2">
      <c r="I49" s="5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2020-10-12T08:19:55Z</dcterms:modified>
</cp:coreProperties>
</file>